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>
    <mc:Choice Requires="x15">
      <x15ac:absPath xmlns:x15ac="http://schemas.microsoft.com/office/spreadsheetml/2010/11/ac" url="E:\Escritorio\Supervisión 2023\Contrataciones\Convocatoria Puno\Acta 3\"/>
    </mc:Choice>
  </mc:AlternateContent>
  <xr:revisionPtr revIDLastSave="0" documentId="13_ncr:1_{FF48D7A9-46C2-45BD-9804-4BF89082E529}" xr6:coauthVersionLast="47" xr6:coauthVersionMax="47" xr10:uidLastSave="{00000000-0000-0000-0000-000000000000}"/>
  <bookViews>
    <workbookView xWindow="-110" yWindow="-110" windowWidth="19420" windowHeight="10420" tabRatio="900" activeTab="4" xr2:uid="{00000000-000D-0000-FFFF-FFFF00000000}"/>
  </bookViews>
  <sheets>
    <sheet name="Admision" sheetId="55" r:id="rId1"/>
    <sheet name="Evaluacion Económica" sheetId="58" r:id="rId2"/>
    <sheet name="Evaluacion Tecnica" sheetId="38" r:id="rId3"/>
    <sheet name="Puntaje total" sheetId="99" r:id="rId4"/>
    <sheet name="FactoresPersonal" sheetId="96" r:id="rId5"/>
  </sheets>
  <definedNames>
    <definedName name="_xlnm.Print_Area" localSheetId="0">Admision!$A$1:$E$51</definedName>
    <definedName name="_xlnm.Print_Area" localSheetId="1">'Evaluacion Económica'!$A$1:$D$10</definedName>
    <definedName name="_xlnm.Print_Area" localSheetId="2">'Evaluacion Tecnica'!$A$1:$I$26</definedName>
    <definedName name="_xlnm.Print_Area" localSheetId="4">FactoresPersonal!$A$1:$I$72</definedName>
    <definedName name="_xlnm.Print_Titles" localSheetId="2">'Evaluacion Tecnica'!$B:$D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6" i="96" l="1"/>
  <c r="F68" i="96"/>
  <c r="N65" i="96"/>
  <c r="L65" i="96"/>
  <c r="J65" i="96"/>
  <c r="H65" i="96"/>
  <c r="F65" i="96"/>
  <c r="D65" i="96"/>
  <c r="N62" i="96"/>
  <c r="L62" i="96"/>
  <c r="J62" i="96"/>
  <c r="H62" i="96"/>
  <c r="F62" i="96"/>
  <c r="D62" i="96"/>
  <c r="N59" i="96"/>
  <c r="L59" i="96"/>
  <c r="J59" i="96"/>
  <c r="H59" i="96"/>
  <c r="F59" i="96"/>
  <c r="D59" i="96"/>
  <c r="F41" i="96"/>
  <c r="F44" i="96"/>
  <c r="F47" i="96"/>
  <c r="F50" i="96"/>
  <c r="F53" i="96"/>
  <c r="F56" i="96"/>
  <c r="F38" i="96"/>
  <c r="F35" i="96"/>
  <c r="F32" i="96"/>
  <c r="F29" i="96"/>
  <c r="F26" i="96"/>
  <c r="F23" i="96"/>
  <c r="F20" i="96"/>
  <c r="N53" i="96"/>
  <c r="N50" i="96"/>
  <c r="N41" i="96"/>
  <c r="N38" i="96"/>
  <c r="N32" i="96"/>
  <c r="N26" i="96"/>
  <c r="N23" i="96"/>
  <c r="N20" i="96"/>
  <c r="N68" i="96" l="1"/>
  <c r="D35" i="96"/>
  <c r="D32" i="96"/>
  <c r="D29" i="96"/>
  <c r="D26" i="96"/>
  <c r="D23" i="96"/>
  <c r="D20" i="96"/>
  <c r="H11" i="38" l="1"/>
  <c r="H10" i="38"/>
  <c r="H9" i="38"/>
  <c r="N8" i="96"/>
  <c r="L8" i="96"/>
  <c r="J8" i="96"/>
  <c r="H8" i="96"/>
  <c r="F8" i="96"/>
  <c r="D8" i="96"/>
  <c r="C16" i="58" l="1"/>
  <c r="L29" i="96"/>
  <c r="L26" i="96"/>
  <c r="J26" i="96"/>
  <c r="J23" i="96"/>
  <c r="J20" i="96"/>
  <c r="H47" i="96"/>
  <c r="H44" i="96"/>
  <c r="H41" i="96"/>
  <c r="N9" i="96" l="1"/>
  <c r="L9" i="96"/>
  <c r="J9" i="96"/>
  <c r="H9" i="96"/>
  <c r="F9" i="96"/>
  <c r="D9" i="96"/>
  <c r="B2" i="38" l="1"/>
  <c r="L56" i="96"/>
  <c r="J56" i="96"/>
  <c r="H56" i="96"/>
  <c r="D56" i="96"/>
  <c r="L53" i="96"/>
  <c r="J53" i="96"/>
  <c r="H53" i="96"/>
  <c r="D53" i="96"/>
  <c r="L50" i="96"/>
  <c r="J50" i="96"/>
  <c r="H50" i="96"/>
  <c r="D50" i="96"/>
  <c r="L47" i="96"/>
  <c r="J47" i="96"/>
  <c r="D47" i="96"/>
  <c r="L44" i="96"/>
  <c r="J44" i="96"/>
  <c r="D44" i="96"/>
  <c r="L41" i="96"/>
  <c r="J41" i="96"/>
  <c r="D41" i="96"/>
  <c r="L38" i="96"/>
  <c r="J38" i="96"/>
  <c r="H38" i="96"/>
  <c r="D38" i="96"/>
  <c r="L35" i="96"/>
  <c r="H35" i="96"/>
  <c r="L32" i="96"/>
  <c r="J32" i="96"/>
  <c r="H32" i="96"/>
  <c r="J29" i="96"/>
  <c r="H29" i="96"/>
  <c r="D68" i="96" l="1"/>
  <c r="L68" i="96"/>
  <c r="J68" i="96"/>
  <c r="H26" i="96"/>
  <c r="H23" i="96"/>
  <c r="H20" i="96"/>
  <c r="H68" i="96" s="1"/>
  <c r="H69" i="96" l="1"/>
  <c r="H70" i="96" s="1"/>
  <c r="J69" i="96"/>
  <c r="J70" i="96" s="1"/>
  <c r="F69" i="96"/>
  <c r="F70" i="96" s="1"/>
  <c r="N69" i="96"/>
  <c r="N70" i="96" s="1"/>
  <c r="D69" i="96"/>
  <c r="D70" i="96" s="1"/>
  <c r="L69" i="96"/>
  <c r="L70" i="96" s="1"/>
  <c r="H12" i="38"/>
  <c r="H13" i="38" s="1"/>
  <c r="C7" i="38"/>
  <c r="D6" i="58"/>
  <c r="D8" i="58" l="1"/>
  <c r="D7" i="99" s="1"/>
  <c r="D6" i="99"/>
  <c r="F19" i="38"/>
  <c r="G20" i="38"/>
  <c r="F20" i="38"/>
  <c r="G21" i="38"/>
  <c r="F21" i="38"/>
  <c r="G22" i="38"/>
  <c r="F22" i="38"/>
  <c r="B3" i="99"/>
  <c r="B2" i="99"/>
  <c r="D7" i="96"/>
  <c r="B3" i="96"/>
  <c r="B2" i="96"/>
  <c r="B3" i="58"/>
  <c r="B3" i="38"/>
  <c r="B2" i="58"/>
  <c r="C18" i="38"/>
  <c r="D8" i="9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Giovanni Toribio</author>
    <author>Susana Rosalia Coronado Diaz</author>
  </authors>
  <commentList>
    <comment ref="L20" authorId="0" shapeId="0" xr:uid="{16FA25D9-19C3-41A8-BF6A-C6513ABAEA54}">
      <text>
        <r>
          <rPr>
            <b/>
            <sz val="9"/>
            <color indexed="81"/>
            <rFont val="Tahoma"/>
            <family val="2"/>
          </rPr>
          <t>Giovanni Toribio:</t>
        </r>
        <r>
          <rPr>
            <sz val="9"/>
            <color indexed="81"/>
            <rFont val="Tahoma"/>
            <family val="2"/>
          </rPr>
          <t xml:space="preserve">
Las fechas indicadas son estimadas, la información no es fehaciente</t>
        </r>
      </text>
    </comment>
    <comment ref="D21" authorId="1" shapeId="0" xr:uid="{FF9EC21B-835E-429E-B0DE-DB0683E1DC80}">
      <text>
        <r>
          <rPr>
            <b/>
            <sz val="9"/>
            <color indexed="81"/>
            <rFont val="Tahoma"/>
            <family val="2"/>
          </rPr>
          <t>Se considera desde la obtención del grado de bachiller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3" authorId="0" shapeId="0" xr:uid="{63B080D0-E37A-4566-BD13-63DA5DC4C8DE}">
      <text>
        <r>
          <rPr>
            <b/>
            <sz val="9"/>
            <color indexed="81"/>
            <rFont val="Tahoma"/>
            <family val="2"/>
          </rPr>
          <t>Giovanni Toribio:</t>
        </r>
        <r>
          <rPr>
            <sz val="9"/>
            <color indexed="81"/>
            <rFont val="Tahoma"/>
            <family val="2"/>
          </rPr>
          <t xml:space="preserve">
Las fechas indicadas son estimadas, la información no es fehaciente</t>
        </r>
      </text>
    </comment>
    <comment ref="N29" authorId="0" shapeId="0" xr:uid="{7C06B304-44C0-4763-918E-F3DBF4F4F3EF}">
      <text>
        <r>
          <rPr>
            <sz val="9"/>
            <color indexed="81"/>
            <rFont val="Tahoma"/>
            <family val="2"/>
          </rPr>
          <t>Certificado sólo indica
Analísta Tecnico</t>
        </r>
      </text>
    </comment>
    <comment ref="J31" authorId="0" shapeId="0" xr:uid="{E0FF9FB9-17C1-4943-9C8D-850927A01523}">
      <text>
        <r>
          <rPr>
            <b/>
            <sz val="9"/>
            <color indexed="81"/>
            <rFont val="Tahoma"/>
            <family val="2"/>
          </rPr>
          <t>Giovanni Toribio:</t>
        </r>
        <r>
          <rPr>
            <sz val="9"/>
            <color indexed="81"/>
            <rFont val="Tahoma"/>
            <family val="2"/>
          </rPr>
          <t xml:space="preserve">
Se ajustó para coincidir con el inicio del otro contrato (antes: 19/07/2019)</t>
        </r>
      </text>
    </comment>
    <comment ref="J35" authorId="0" shapeId="0" xr:uid="{EC54FA0C-5125-4484-AA2D-1F6814BD0600}">
      <text>
        <r>
          <rPr>
            <sz val="9"/>
            <color indexed="81"/>
            <rFont val="Tahoma"/>
            <family val="2"/>
          </rPr>
          <t>Certificado solo indica supervisor de mantenimiento</t>
        </r>
      </text>
    </comment>
    <comment ref="N35" authorId="0" shapeId="0" xr:uid="{53E2050E-10E7-4960-AA34-F235CC2E7214}">
      <text>
        <r>
          <rPr>
            <sz val="9"/>
            <color indexed="81"/>
            <rFont val="Tahoma"/>
            <family val="2"/>
          </rPr>
          <t>Certificado solo indica supervisor de mantenimiento</t>
        </r>
      </text>
    </comment>
    <comment ref="L42" authorId="0" shapeId="0" xr:uid="{7A18E2DD-8823-437F-9B9E-2A8533AB9999}">
      <text>
        <r>
          <rPr>
            <b/>
            <sz val="9"/>
            <color indexed="81"/>
            <rFont val="Tahoma"/>
            <family val="2"/>
          </rPr>
          <t>Giovanni Toribio:</t>
        </r>
        <r>
          <rPr>
            <sz val="9"/>
            <color indexed="81"/>
            <rFont val="Tahoma"/>
            <family val="2"/>
          </rPr>
          <t xml:space="preserve">
Fecha bachiller</t>
        </r>
      </text>
    </comment>
    <comment ref="N44" authorId="0" shapeId="0" xr:uid="{9975F056-FB09-42F9-BCAD-9AC07C77FC17}">
      <text>
        <r>
          <rPr>
            <sz val="9"/>
            <color indexed="81"/>
            <rFont val="Tahoma"/>
            <family val="2"/>
          </rPr>
          <t>Certificado solo indica supervisor de mantenimiento</t>
        </r>
      </text>
    </comment>
    <comment ref="N47" authorId="0" shapeId="0" xr:uid="{C3341D16-7310-4984-BA60-09EC5B27E799}">
      <text>
        <r>
          <rPr>
            <sz val="9"/>
            <color indexed="81"/>
            <rFont val="Tahoma"/>
            <family val="2"/>
          </rPr>
          <t>Certificado solo indica supervisor</t>
        </r>
      </text>
    </comment>
    <comment ref="N54" authorId="0" shapeId="0" xr:uid="{64BD0744-1813-4C76-BC1F-2C0CD2F93F65}">
      <text>
        <r>
          <rPr>
            <b/>
            <sz val="9"/>
            <color indexed="81"/>
            <rFont val="Tahoma"/>
            <family val="2"/>
          </rPr>
          <t>Giovanni Toribio:</t>
        </r>
        <r>
          <rPr>
            <sz val="9"/>
            <color indexed="81"/>
            <rFont val="Tahoma"/>
            <family val="2"/>
          </rPr>
          <t xml:space="preserve">
Fecha de Bachiller</t>
        </r>
      </text>
    </comment>
  </commentList>
</comments>
</file>

<file path=xl/sharedStrings.xml><?xml version="1.0" encoding="utf-8"?>
<sst xmlns="http://schemas.openxmlformats.org/spreadsheetml/2006/main" count="272" uniqueCount="159">
  <si>
    <t>Descripción</t>
  </si>
  <si>
    <t>Puntaje Máximo</t>
  </si>
  <si>
    <t>Puntaje</t>
  </si>
  <si>
    <t>Datos de Calificación de las Bases</t>
  </si>
  <si>
    <t>Valor Referencial</t>
  </si>
  <si>
    <t xml:space="preserve">CUADRO DE ADMISION </t>
  </si>
  <si>
    <t>PT</t>
  </si>
  <si>
    <t>PE</t>
  </si>
  <si>
    <t>Descripción de documentos</t>
  </si>
  <si>
    <t>Folio</t>
  </si>
  <si>
    <t>Resultado</t>
  </si>
  <si>
    <t>Observaciones</t>
  </si>
  <si>
    <t>Ítem</t>
  </si>
  <si>
    <t>Puntaje Total</t>
  </si>
  <si>
    <t>Ponderaciones</t>
  </si>
  <si>
    <t>Nº</t>
  </si>
  <si>
    <t>NOMBRE DEL POSTOR</t>
  </si>
  <si>
    <t>CARGO DEL PERSONAL PROPUESTO</t>
  </si>
  <si>
    <t>NOMBRE DEL PERSONAL PROPUESTO</t>
  </si>
  <si>
    <t>PROFESIÓN DEL PERSONAL PROPUESTO</t>
  </si>
  <si>
    <t>Experiencia</t>
  </si>
  <si>
    <t xml:space="preserve">   Certificado y/o Constancia 1</t>
  </si>
  <si>
    <t>Fecha inicial</t>
  </si>
  <si>
    <t>Fecha final</t>
  </si>
  <si>
    <t xml:space="preserve">   Certificado y/o Constancia 2</t>
  </si>
  <si>
    <t xml:space="preserve">   Certificado y/o Constancia 3</t>
  </si>
  <si>
    <t xml:space="preserve">   Certificado y/o Constancia 4</t>
  </si>
  <si>
    <t xml:space="preserve">   Certificado y/o Constancia 5</t>
  </si>
  <si>
    <t xml:space="preserve">   Certificado y/o Constancia 6</t>
  </si>
  <si>
    <t xml:space="preserve">   Certificado y/o Constancia 7</t>
  </si>
  <si>
    <t xml:space="preserve">   Certificado y/o Constancia 8</t>
  </si>
  <si>
    <t xml:space="preserve">   Certificado y/o Constancia 9</t>
  </si>
  <si>
    <t>Total acumulado de dias</t>
  </si>
  <si>
    <t>Total acumulado en meses</t>
  </si>
  <si>
    <t>Total acumulado en años</t>
  </si>
  <si>
    <r>
      <t xml:space="preserve">   </t>
    </r>
    <r>
      <rPr>
        <b/>
        <sz val="10"/>
        <rFont val="Tahoma"/>
        <family val="2"/>
      </rPr>
      <t>Puntaje</t>
    </r>
  </si>
  <si>
    <t>PARTICIPANTE</t>
  </si>
  <si>
    <t>EVALUACIÓN TÉCNICA</t>
  </si>
  <si>
    <t>EVALUACIÓN ECONÓMICA</t>
  </si>
  <si>
    <t xml:space="preserve">   Certificado y/o Constancia 10</t>
  </si>
  <si>
    <t>EXPERIENCIA EN LA ACTIVIDAD</t>
  </si>
  <si>
    <t>FORMACIÓN</t>
  </si>
  <si>
    <t>Título Profesional</t>
  </si>
  <si>
    <t>Habilidad de colegio profesional</t>
  </si>
  <si>
    <t>SÍ CUMPLE</t>
  </si>
  <si>
    <t>De 250% a más del valor referencial</t>
  </si>
  <si>
    <t>De 100% a menos del 150% del valor referencial</t>
  </si>
  <si>
    <t>EXPERIENCIA DE LA EMPRESA POSTORA EN LA ACTIVIDAD</t>
  </si>
  <si>
    <t>EXPERIENCIA PROFESIONAL DEL PERSONAL</t>
  </si>
  <si>
    <t>Monto Facturado</t>
  </si>
  <si>
    <t>PROPUESTA ECONÓMICA MONTO MENOR</t>
  </si>
  <si>
    <t>PROPUESTA ECONÓMICA DEL POSTOR</t>
  </si>
  <si>
    <t>Puntaje de la Propuesta Económica</t>
  </si>
  <si>
    <t>Puntaje Obtenido</t>
  </si>
  <si>
    <t>Cumplimiento del requisito  de Formación</t>
  </si>
  <si>
    <t>Cumplimiento del requisito de Experiencia en la Actividad</t>
  </si>
  <si>
    <t>Constancias o certificados concerniente a la Experiencia en la Actividad</t>
  </si>
  <si>
    <t>De 200% a menos del 250% del referencial</t>
  </si>
  <si>
    <t>De 150% a menos del 200% del referencial</t>
  </si>
  <si>
    <t>EMPRESA</t>
  </si>
  <si>
    <t>PROPUESTA ECONÓMICA</t>
  </si>
  <si>
    <t>Contrato</t>
  </si>
  <si>
    <t>Empresa</t>
  </si>
  <si>
    <t>% Participación</t>
  </si>
  <si>
    <t>Total</t>
  </si>
  <si>
    <t>Facturación total</t>
  </si>
  <si>
    <t>De 50% a menos del 100% del valor referencial</t>
  </si>
  <si>
    <t>FORMATO N° 1 : FORMATO DE REGISTRO DE PARTICIPACIÓN PARA EMPRESA SUPERVISORA</t>
  </si>
  <si>
    <t>ANEXO Nº 1A: DECLARACIÓN JURADA DE DATOS DEL POSTOR</t>
  </si>
  <si>
    <t>ANEXO Nº 1B: DECLARACIÓN JURADA DE DATOS DEL POSTOR ( CONSORCIO)</t>
  </si>
  <si>
    <t>DNI/PODER VIGENCIA</t>
  </si>
  <si>
    <t>ANEXO Nº 2 :PROMESA FORMAL DE CONSORCIO</t>
  </si>
  <si>
    <t>(Sólo para el caso en que un consorcio se presente como postor)</t>
  </si>
  <si>
    <t>ANEXO Nº 3 :DECLARACIÓN JURADA  DE NO TENER IMPEDIMENTOS, INCOMPATIBILIDADES Y PROHIBICIONES (PRESENTO DEL PERSONAL PROPUESTO Y EMPRESA)</t>
  </si>
  <si>
    <t>ANEXO Nº 4 : DECLARACIÓN JURADA DE COMPROMISO DEL POSTOR</t>
  </si>
  <si>
    <t>ANEXO Nº 5 : EXPERIENCIA DEL POSTOR ( CON ACREDITACION)</t>
  </si>
  <si>
    <t>ANEXO Nº 6 : RELACIÓN DEL PERSONAL PROPUESTO</t>
  </si>
  <si>
    <t>ANEXO Nº 7 : Declaración Jurada de obtención del consentimiento del uso de los datos personales contenidos en la propuesta</t>
  </si>
  <si>
    <t>ANEXO Nº 9 : OFERTA ECONÓMICA</t>
  </si>
  <si>
    <t>S2-Ingeniero</t>
  </si>
  <si>
    <t>S3A-Ingeniero</t>
  </si>
  <si>
    <t xml:space="preserve">   Certificado y/o Constancia 11</t>
  </si>
  <si>
    <t xml:space="preserve">   Certificado y/o Constancia 12</t>
  </si>
  <si>
    <t xml:space="preserve">   Certificado y/o Constancia 13</t>
  </si>
  <si>
    <t>ANEXO Nº 8 : DECLARACIÓN JURADA DE INFORMACIÓN DEL PERSONAL PROPUESTO</t>
  </si>
  <si>
    <t>ANEXO Nº 3 :DECLARACIÓN JURADA  DE NO TENER IMPEDIMENTOS, INCOMPATIBILIDADES Y PROHIBICIONES</t>
  </si>
  <si>
    <t>Osinergmin</t>
  </si>
  <si>
    <t>SI CUMPLE</t>
  </si>
  <si>
    <t>Personal de la empresa</t>
  </si>
  <si>
    <t>Item 1: Fiscalización de la Comercialización y Distribución Eléctrica Oficina Regional Puno</t>
  </si>
  <si>
    <t>PROCESO DE SELECCIÓN DE EMPRESAS SUPERVISORAS Nº 06-2023-OSINERGMIN-DSR</t>
  </si>
  <si>
    <t>Miraflores, 2 de mayo del 2023</t>
  </si>
  <si>
    <t>S2-Ingeniero o Economista o Administrador o Abogado</t>
  </si>
  <si>
    <t>S3A-Ingeniero o Economista o Administrador o Abogado</t>
  </si>
  <si>
    <t>Contrato 87PJ-2015-GOP</t>
  </si>
  <si>
    <t>Nota: Adjunta Contrato, adendas y Conformidad</t>
  </si>
  <si>
    <t>Contrato 014PJ/2016-DSR</t>
  </si>
  <si>
    <t>SUP1600208</t>
  </si>
  <si>
    <t>Carlos  Enrique Mallaupoma Suárez</t>
  </si>
  <si>
    <t>Abel Simeon Merino Lopez</t>
  </si>
  <si>
    <t>Edwin Larico Mamani</t>
  </si>
  <si>
    <t>Carlos Monteza Vega</t>
  </si>
  <si>
    <t>Carlos Fernandez Taipe</t>
  </si>
  <si>
    <t>Joan Manuel  Oliva Cisneros</t>
  </si>
  <si>
    <t>ADMITIDO</t>
  </si>
  <si>
    <t>SERELEC</t>
  </si>
  <si>
    <t>CONERGI</t>
  </si>
  <si>
    <t>PRESENTÓ</t>
  </si>
  <si>
    <t>4</t>
  </si>
  <si>
    <t>NO APLICA</t>
  </si>
  <si>
    <t>PRESENTÓ / PRESENTÓ</t>
  </si>
  <si>
    <t>31 / 6-24</t>
  </si>
  <si>
    <t>33</t>
  </si>
  <si>
    <t>34</t>
  </si>
  <si>
    <t>39-60</t>
  </si>
  <si>
    <t>62-69</t>
  </si>
  <si>
    <t>71-82</t>
  </si>
  <si>
    <t>37-82</t>
  </si>
  <si>
    <t>84</t>
  </si>
  <si>
    <t>92</t>
  </si>
  <si>
    <t>96-99</t>
  </si>
  <si>
    <t>109-112</t>
  </si>
  <si>
    <t>142-146</t>
  </si>
  <si>
    <t>156-159</t>
  </si>
  <si>
    <t>196-198</t>
  </si>
  <si>
    <t>224-227</t>
  </si>
  <si>
    <t>252</t>
  </si>
  <si>
    <t>253</t>
  </si>
  <si>
    <t>254</t>
  </si>
  <si>
    <t>255</t>
  </si>
  <si>
    <t>256</t>
  </si>
  <si>
    <t>257</t>
  </si>
  <si>
    <t>259</t>
  </si>
  <si>
    <t>Si</t>
  </si>
  <si>
    <t>Ingeniero Electricista</t>
  </si>
  <si>
    <t>Ingeniero Mecanico Electricista</t>
  </si>
  <si>
    <t>102-103</t>
  </si>
  <si>
    <t>114-115</t>
  </si>
  <si>
    <t>116-117</t>
  </si>
  <si>
    <t>129-130</t>
  </si>
  <si>
    <t>131-132</t>
  </si>
  <si>
    <t>133-134</t>
  </si>
  <si>
    <t xml:space="preserve">   Certificado y/o Constancia 14</t>
  </si>
  <si>
    <t xml:space="preserve">   Certificado y/o Constancia 15</t>
  </si>
  <si>
    <t xml:space="preserve">   Certificado y/o Constancia 16</t>
  </si>
  <si>
    <t>135-136</t>
  </si>
  <si>
    <t>137-138</t>
  </si>
  <si>
    <t>139-140</t>
  </si>
  <si>
    <t>162-163</t>
  </si>
  <si>
    <t>165-171</t>
  </si>
  <si>
    <t>172-176</t>
  </si>
  <si>
    <t>177-189</t>
  </si>
  <si>
    <t>202-206</t>
  </si>
  <si>
    <t>207-211</t>
  </si>
  <si>
    <t>212-213</t>
  </si>
  <si>
    <t>214-218</t>
  </si>
  <si>
    <t>230-231</t>
  </si>
  <si>
    <t>232-239</t>
  </si>
  <si>
    <t>249-250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</si>
</sst>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00"/>
    <numFmt numFmtId="167" formatCode="_([$€]* #,##0.00_);_([$€]* \(#,##0.00\);_([$€]* &quot;-&quot;??_);_(@_)"/>
    <numFmt numFmtId="168" formatCode="#,##0.00;[Red]#,##0.00"/>
    <numFmt numFmtId="169" formatCode="_-* #,##0.00\ _€_-;\-* #,##0.00\ _€_-;_-* &quot;-&quot;??\ _€_-;_-@_-"/>
    <numFmt numFmtId="170" formatCode="_-* #,##0_-;\-* #,##0_-;_-* &quot;-&quot;??_-;_-@_-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b/>
      <sz val="10"/>
      <color indexed="10"/>
      <name val="Tahoma"/>
      <family val="2"/>
    </font>
    <font>
      <b/>
      <sz val="10"/>
      <color indexed="12"/>
      <name val="Tahoma"/>
      <family val="2"/>
    </font>
    <font>
      <b/>
      <sz val="10"/>
      <color indexed="17"/>
      <name val="Tahoma"/>
      <family val="2"/>
    </font>
    <font>
      <b/>
      <i/>
      <sz val="10"/>
      <name val="Tahoma"/>
      <family val="2"/>
    </font>
    <font>
      <b/>
      <sz val="10"/>
      <color indexed="48"/>
      <name val="Tahoma"/>
      <family val="2"/>
    </font>
    <font>
      <b/>
      <sz val="12"/>
      <color indexed="56"/>
      <name val="Tahoma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12"/>
      <name val="Tahoma"/>
      <family val="2"/>
    </font>
    <font>
      <sz val="10"/>
      <color indexed="12"/>
      <name val="Tahoma"/>
      <family val="2"/>
    </font>
    <font>
      <b/>
      <sz val="13"/>
      <color indexed="56"/>
      <name val="Tahoma"/>
      <family val="2"/>
    </font>
    <font>
      <b/>
      <u/>
      <sz val="11"/>
      <name val="Tahoma"/>
      <family val="2"/>
    </font>
    <font>
      <b/>
      <sz val="11"/>
      <color indexed="12"/>
      <name val="Tahoma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i/>
      <sz val="10"/>
      <name val="Arial Narrow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FF0000"/>
      <name val="Tahoma"/>
      <family val="2"/>
    </font>
    <font>
      <sz val="10"/>
      <color rgb="FFFF0000"/>
      <name val="Arial Narrow"/>
      <family val="2"/>
    </font>
    <font>
      <sz val="10"/>
      <color rgb="FF000000"/>
      <name val="Tahoma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DB4E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29" fillId="0" borderId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0" fontId="1" fillId="0" borderId="0"/>
  </cellStyleXfs>
  <cellXfs count="18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0" fontId="5" fillId="0" borderId="0" xfId="0" applyFont="1"/>
    <xf numFmtId="0" fontId="16" fillId="0" borderId="0" xfId="0" applyFont="1"/>
    <xf numFmtId="0" fontId="3" fillId="2" borderId="0" xfId="0" applyFont="1" applyFill="1"/>
    <xf numFmtId="0" fontId="16" fillId="2" borderId="0" xfId="0" applyFont="1" applyFill="1"/>
    <xf numFmtId="0" fontId="16" fillId="0" borderId="0" xfId="0" applyFont="1" applyAlignment="1">
      <alignment horizontal="left" indent="1"/>
    </xf>
    <xf numFmtId="0" fontId="16" fillId="0" borderId="0" xfId="0" applyFont="1" applyAlignment="1">
      <alignment vertical="center"/>
    </xf>
    <xf numFmtId="0" fontId="17" fillId="2" borderId="0" xfId="0" applyFont="1" applyFill="1"/>
    <xf numFmtId="0" fontId="6" fillId="0" borderId="0" xfId="0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6" fillId="0" borderId="0" xfId="0" applyFont="1" applyAlignment="1">
      <alignment horizontal="left" inden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/>
    <xf numFmtId="0" fontId="9" fillId="0" borderId="0" xfId="0" applyFont="1"/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indent="3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indent="1"/>
    </xf>
    <xf numFmtId="0" fontId="6" fillId="2" borderId="0" xfId="0" applyFont="1" applyFill="1"/>
    <xf numFmtId="0" fontId="14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6" fillId="0" borderId="0" xfId="6" applyFont="1"/>
    <xf numFmtId="0" fontId="9" fillId="0" borderId="0" xfId="6" applyFont="1"/>
    <xf numFmtId="0" fontId="9" fillId="2" borderId="1" xfId="0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22" fillId="0" borderId="0" xfId="0" applyFont="1"/>
    <xf numFmtId="4" fontId="10" fillId="0" borderId="3" xfId="0" applyNumberFormat="1" applyFont="1" applyBorder="1" applyAlignment="1">
      <alignment horizontal="right" vertical="center" indent="3"/>
    </xf>
    <xf numFmtId="0" fontId="9" fillId="3" borderId="1" xfId="0" applyFont="1" applyFill="1" applyBorder="1" applyAlignment="1">
      <alignment horizontal="center" vertical="center" wrapText="1"/>
    </xf>
    <xf numFmtId="0" fontId="17" fillId="0" borderId="0" xfId="6" applyFont="1"/>
    <xf numFmtId="0" fontId="17" fillId="0" borderId="0" xfId="6" applyFont="1" applyAlignment="1">
      <alignment horizontal="left" indent="1"/>
    </xf>
    <xf numFmtId="0" fontId="3" fillId="0" borderId="0" xfId="6" applyFont="1"/>
    <xf numFmtId="0" fontId="7" fillId="0" borderId="0" xfId="6" applyFont="1" applyAlignment="1">
      <alignment horizontal="left"/>
    </xf>
    <xf numFmtId="0" fontId="8" fillId="0" borderId="0" xfId="6" applyFont="1"/>
    <xf numFmtId="0" fontId="23" fillId="0" borderId="0" xfId="6" applyFont="1" applyAlignment="1">
      <alignment horizontal="center" vertical="center" wrapText="1"/>
    </xf>
    <xf numFmtId="0" fontId="4" fillId="0" borderId="0" xfId="6" applyFont="1" applyAlignment="1">
      <alignment horizontal="center" vertical="center" wrapText="1"/>
    </xf>
    <xf numFmtId="0" fontId="17" fillId="0" borderId="0" xfId="6" applyFont="1" applyAlignment="1">
      <alignment horizontal="center" vertical="center" wrapText="1"/>
    </xf>
    <xf numFmtId="0" fontId="3" fillId="0" borderId="0" xfId="6" applyFont="1" applyAlignment="1">
      <alignment horizontal="center" vertical="center" wrapText="1"/>
    </xf>
    <xf numFmtId="0" fontId="24" fillId="0" borderId="0" xfId="6" applyFont="1"/>
    <xf numFmtId="0" fontId="13" fillId="0" borderId="0" xfId="6" applyFont="1" applyAlignment="1">
      <alignment horizontal="left" vertical="center" indent="1"/>
    </xf>
    <xf numFmtId="165" fontId="6" fillId="0" borderId="0" xfId="6" applyNumberFormat="1" applyFont="1" applyAlignment="1">
      <alignment horizontal="center" vertical="center"/>
    </xf>
    <xf numFmtId="0" fontId="25" fillId="0" borderId="0" xfId="6" applyFont="1"/>
    <xf numFmtId="0" fontId="12" fillId="0" borderId="1" xfId="0" applyFont="1" applyBorder="1" applyAlignment="1">
      <alignment vertical="center" wrapText="1"/>
    </xf>
    <xf numFmtId="0" fontId="9" fillId="0" borderId="1" xfId="6" applyFont="1" applyBorder="1" applyAlignment="1">
      <alignment horizontal="center" vertical="center" wrapText="1"/>
    </xf>
    <xf numFmtId="0" fontId="6" fillId="0" borderId="4" xfId="6" applyFont="1" applyBorder="1" applyAlignment="1">
      <alignment horizontal="left" vertical="center" indent="1"/>
    </xf>
    <xf numFmtId="0" fontId="13" fillId="0" borderId="4" xfId="6" applyFont="1" applyBorder="1"/>
    <xf numFmtId="0" fontId="9" fillId="0" borderId="4" xfId="6" applyFont="1" applyBorder="1" applyAlignment="1">
      <alignment horizontal="left" indent="1"/>
    </xf>
    <xf numFmtId="0" fontId="6" fillId="0" borderId="4" xfId="6" applyFont="1" applyBorder="1" applyAlignment="1">
      <alignment horizontal="left" vertical="center" wrapText="1"/>
    </xf>
    <xf numFmtId="14" fontId="6" fillId="4" borderId="4" xfId="6" applyNumberFormat="1" applyFont="1" applyFill="1" applyBorder="1" applyAlignment="1">
      <alignment horizontal="center" vertical="center"/>
    </xf>
    <xf numFmtId="3" fontId="6" fillId="5" borderId="4" xfId="6" applyNumberFormat="1" applyFont="1" applyFill="1" applyBorder="1" applyAlignment="1">
      <alignment horizontal="center" vertical="center"/>
    </xf>
    <xf numFmtId="4" fontId="6" fillId="5" borderId="4" xfId="6" applyNumberFormat="1" applyFont="1" applyFill="1" applyBorder="1" applyAlignment="1">
      <alignment horizontal="center" vertical="center"/>
    </xf>
    <xf numFmtId="0" fontId="6" fillId="5" borderId="4" xfId="6" applyFont="1" applyFill="1" applyBorder="1" applyAlignment="1">
      <alignment horizontal="center" vertical="center"/>
    </xf>
    <xf numFmtId="0" fontId="9" fillId="0" borderId="3" xfId="6" applyFont="1" applyBorder="1" applyAlignment="1">
      <alignment horizontal="left" indent="1"/>
    </xf>
    <xf numFmtId="0" fontId="6" fillId="0" borderId="3" xfId="6" applyFont="1" applyBorder="1"/>
    <xf numFmtId="2" fontId="9" fillId="0" borderId="3" xfId="6" applyNumberFormat="1" applyFont="1" applyBorder="1" applyAlignment="1">
      <alignment horizontal="center"/>
    </xf>
    <xf numFmtId="0" fontId="9" fillId="0" borderId="3" xfId="6" applyFont="1" applyBorder="1" applyAlignment="1">
      <alignment horizontal="center"/>
    </xf>
    <xf numFmtId="0" fontId="9" fillId="0" borderId="0" xfId="6" applyFont="1" applyAlignment="1">
      <alignment horizontal="left" indent="1"/>
    </xf>
    <xf numFmtId="2" fontId="9" fillId="0" borderId="0" xfId="6" applyNumberFormat="1" applyFont="1" applyAlignment="1">
      <alignment horizontal="center"/>
    </xf>
    <xf numFmtId="0" fontId="9" fillId="0" borderId="0" xfId="6" applyFont="1" applyAlignment="1">
      <alignment horizontal="center"/>
    </xf>
    <xf numFmtId="0" fontId="3" fillId="0" borderId="0" xfId="6" applyFont="1" applyAlignment="1">
      <alignment horizontal="left" indent="1"/>
    </xf>
    <xf numFmtId="3" fontId="9" fillId="3" borderId="4" xfId="6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0" fontId="11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8" fontId="10" fillId="0" borderId="5" xfId="0" applyNumberFormat="1" applyFont="1" applyBorder="1" applyAlignment="1">
      <alignment horizontal="center" vertical="center"/>
    </xf>
    <xf numFmtId="0" fontId="6" fillId="0" borderId="6" xfId="0" applyFont="1" applyBorder="1"/>
    <xf numFmtId="0" fontId="6" fillId="0" borderId="1" xfId="6" applyFont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6" fillId="4" borderId="4" xfId="6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9" fillId="0" borderId="1" xfId="6" applyFont="1" applyBorder="1" applyAlignment="1">
      <alignment horizontal="left" vertical="center" indent="1"/>
    </xf>
    <xf numFmtId="2" fontId="9" fillId="0" borderId="1" xfId="6" applyNumberFormat="1" applyFont="1" applyBorder="1" applyAlignment="1">
      <alignment horizontal="center"/>
    </xf>
    <xf numFmtId="0" fontId="13" fillId="0" borderId="1" xfId="6" applyFont="1" applyBorder="1" applyAlignment="1">
      <alignment horizontal="left" vertical="center" indent="1"/>
    </xf>
    <xf numFmtId="165" fontId="6" fillId="0" borderId="1" xfId="6" applyNumberFormat="1" applyFont="1" applyBorder="1" applyAlignment="1">
      <alignment horizontal="center" vertical="center"/>
    </xf>
    <xf numFmtId="3" fontId="6" fillId="0" borderId="1" xfId="6" applyNumberFormat="1" applyFont="1" applyBorder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0" fontId="9" fillId="3" borderId="2" xfId="0" applyFont="1" applyFill="1" applyBorder="1" applyAlignment="1">
      <alignment horizontal="left"/>
    </xf>
    <xf numFmtId="165" fontId="9" fillId="3" borderId="2" xfId="0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0" fillId="0" borderId="3" xfId="3" applyFont="1" applyFill="1" applyBorder="1" applyAlignment="1">
      <alignment horizontal="center" vertical="center"/>
    </xf>
    <xf numFmtId="2" fontId="9" fillId="0" borderId="1" xfId="6" applyNumberFormat="1" applyFont="1" applyBorder="1" applyAlignment="1">
      <alignment horizontal="center" vertical="center"/>
    </xf>
    <xf numFmtId="0" fontId="17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26" fillId="0" borderId="1" xfId="6" applyFont="1" applyBorder="1" applyAlignment="1">
      <alignment vertical="center" wrapText="1"/>
    </xf>
    <xf numFmtId="0" fontId="9" fillId="0" borderId="0" xfId="6" applyFont="1" applyAlignment="1">
      <alignment horizontal="center" vertical="center"/>
    </xf>
    <xf numFmtId="0" fontId="3" fillId="0" borderId="0" xfId="6" applyFont="1" applyAlignment="1">
      <alignment vertical="center"/>
    </xf>
    <xf numFmtId="0" fontId="9" fillId="0" borderId="3" xfId="6" applyFont="1" applyBorder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3" fillId="0" borderId="4" xfId="6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24" fillId="0" borderId="0" xfId="6" applyFont="1" applyAlignment="1">
      <alignment vertical="center"/>
    </xf>
    <xf numFmtId="0" fontId="13" fillId="0" borderId="0" xfId="6" applyFont="1" applyAlignment="1">
      <alignment horizontal="left" vertical="center"/>
    </xf>
    <xf numFmtId="0" fontId="25" fillId="0" borderId="0" xfId="6" applyFont="1" applyAlignment="1">
      <alignment vertical="center"/>
    </xf>
    <xf numFmtId="168" fontId="6" fillId="0" borderId="1" xfId="0" applyNumberFormat="1" applyFont="1" applyBorder="1" applyAlignment="1">
      <alignment horizontal="center" vertical="center"/>
    </xf>
    <xf numFmtId="164" fontId="10" fillId="7" borderId="3" xfId="3" applyFont="1" applyFill="1" applyBorder="1" applyAlignment="1">
      <alignment horizontal="center" vertical="center"/>
    </xf>
    <xf numFmtId="0" fontId="5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164" fontId="5" fillId="0" borderId="1" xfId="3" applyFont="1" applyBorder="1"/>
    <xf numFmtId="0" fontId="16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30" fillId="0" borderId="1" xfId="1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1" fillId="0" borderId="1" xfId="0" applyFont="1" applyBorder="1"/>
    <xf numFmtId="164" fontId="1" fillId="7" borderId="1" xfId="3" applyFont="1" applyFill="1" applyBorder="1"/>
    <xf numFmtId="164" fontId="1" fillId="0" borderId="1" xfId="3" applyFont="1" applyBorder="1"/>
    <xf numFmtId="9" fontId="3" fillId="2" borderId="0" xfId="0" applyNumberFormat="1" applyFont="1" applyFill="1"/>
    <xf numFmtId="4" fontId="3" fillId="0" borderId="0" xfId="0" applyNumberFormat="1" applyFont="1"/>
    <xf numFmtId="9" fontId="27" fillId="0" borderId="1" xfId="8" applyFont="1" applyBorder="1" applyAlignment="1">
      <alignment horizontal="right"/>
    </xf>
    <xf numFmtId="1" fontId="6" fillId="0" borderId="1" xfId="6" applyNumberFormat="1" applyFont="1" applyBorder="1" applyAlignment="1">
      <alignment horizontal="center" vertical="center"/>
    </xf>
    <xf numFmtId="0" fontId="1" fillId="0" borderId="0" xfId="0" applyFont="1"/>
    <xf numFmtId="49" fontId="9" fillId="7" borderId="1" xfId="3" applyNumberFormat="1" applyFont="1" applyFill="1" applyBorder="1" applyAlignment="1">
      <alignment horizontal="center" vertical="center" wrapText="1"/>
    </xf>
    <xf numFmtId="49" fontId="9" fillId="7" borderId="2" xfId="3" applyNumberFormat="1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49" fontId="9" fillId="8" borderId="1" xfId="3" applyNumberFormat="1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vertical="center" wrapText="1"/>
    </xf>
    <xf numFmtId="43" fontId="27" fillId="7" borderId="1" xfId="0" applyNumberFormat="1" applyFont="1" applyFill="1" applyBorder="1"/>
    <xf numFmtId="0" fontId="1" fillId="7" borderId="1" xfId="0" applyFont="1" applyFill="1" applyBorder="1"/>
    <xf numFmtId="170" fontId="27" fillId="7" borderId="1" xfId="8" applyNumberFormat="1" applyFont="1" applyFill="1" applyBorder="1" applyAlignment="1">
      <alignment horizontal="center" vertical="center"/>
    </xf>
    <xf numFmtId="4" fontId="28" fillId="0" borderId="3" xfId="3" applyNumberFormat="1" applyFont="1" applyFill="1" applyBorder="1" applyAlignment="1">
      <alignment horizontal="center" vertical="center"/>
    </xf>
    <xf numFmtId="9" fontId="1" fillId="7" borderId="1" xfId="8" applyFont="1" applyFill="1" applyBorder="1"/>
    <xf numFmtId="0" fontId="9" fillId="9" borderId="4" xfId="0" applyFont="1" applyFill="1" applyBorder="1" applyAlignment="1">
      <alignment horizontal="center" vertical="center"/>
    </xf>
    <xf numFmtId="3" fontId="31" fillId="3" borderId="4" xfId="6" applyNumberFormat="1" applyFont="1" applyFill="1" applyBorder="1" applyAlignment="1">
      <alignment horizontal="center" vertical="center"/>
    </xf>
    <xf numFmtId="0" fontId="3" fillId="0" borderId="0" xfId="11" applyFont="1"/>
    <xf numFmtId="0" fontId="15" fillId="6" borderId="0" xfId="0" applyFont="1" applyFill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31" fillId="2" borderId="8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6" fillId="4" borderId="4" xfId="6" applyFont="1" applyFill="1" applyBorder="1" applyAlignment="1">
      <alignment horizontal="center" vertical="center"/>
    </xf>
    <xf numFmtId="0" fontId="6" fillId="4" borderId="1" xfId="6" applyFont="1" applyFill="1" applyBorder="1" applyAlignment="1">
      <alignment horizontal="center" vertical="center" wrapText="1"/>
    </xf>
    <xf numFmtId="0" fontId="9" fillId="3" borderId="8" xfId="6" applyFont="1" applyFill="1" applyBorder="1" applyAlignment="1">
      <alignment horizontal="center" vertical="center" wrapText="1"/>
    </xf>
    <xf numFmtId="0" fontId="9" fillId="3" borderId="9" xfId="6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8" xfId="6" applyFont="1" applyBorder="1" applyAlignment="1">
      <alignment vertical="center" wrapText="1"/>
    </xf>
    <xf numFmtId="0" fontId="6" fillId="0" borderId="9" xfId="6" applyFont="1" applyBorder="1" applyAlignment="1">
      <alignment vertical="center" wrapText="1"/>
    </xf>
    <xf numFmtId="14" fontId="9" fillId="0" borderId="1" xfId="6" applyNumberFormat="1" applyFont="1" applyBorder="1" applyAlignment="1">
      <alignment horizontal="center" vertical="center" wrapText="1"/>
    </xf>
    <xf numFmtId="0" fontId="6" fillId="4" borderId="4" xfId="6" applyFont="1" applyFill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right" vertical="center" indent="3"/>
    </xf>
    <xf numFmtId="166" fontId="10" fillId="0" borderId="3" xfId="0" applyNumberFormat="1" applyFont="1" applyBorder="1" applyAlignment="1">
      <alignment horizontal="right" vertical="center" indent="3"/>
    </xf>
  </cellXfs>
  <cellStyles count="12">
    <cellStyle name="Euro" xfId="1" xr:uid="{00000000-0005-0000-0000-000000000000}"/>
    <cellStyle name="Euro 2" xfId="2" xr:uid="{00000000-0005-0000-0000-000001000000}"/>
    <cellStyle name="Millares" xfId="3" builtinId="3"/>
    <cellStyle name="Millares 2" xfId="4" xr:uid="{00000000-0005-0000-0000-000003000000}"/>
    <cellStyle name="Millares 3" xfId="5" xr:uid="{00000000-0005-0000-0000-000004000000}"/>
    <cellStyle name="Normal" xfId="0" builtinId="0"/>
    <cellStyle name="Normal 2" xfId="6" xr:uid="{00000000-0005-0000-0000-000006000000}"/>
    <cellStyle name="Normal 2 2" xfId="11" xr:uid="{A6A33081-A8F4-4D98-918B-1C893822A6E6}"/>
    <cellStyle name="Normal 3" xfId="7" xr:uid="{00000000-0005-0000-0000-000007000000}"/>
    <cellStyle name="Normal 4" xfId="10" xr:uid="{ED2EE957-8161-4903-808A-5E6D7C610F53}"/>
    <cellStyle name="Porcentaje" xfId="8" builtinId="5"/>
    <cellStyle name="Porcentaje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3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4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5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</xdr:col>
      <xdr:colOff>1895475</xdr:colOff>
      <xdr:row>0</xdr:row>
      <xdr:rowOff>609600</xdr:rowOff>
    </xdr:to>
    <xdr:pic>
      <xdr:nvPicPr>
        <xdr:cNvPr id="64730" name="Imagen 2">
          <a:extLst>
            <a:ext uri="{FF2B5EF4-FFF2-40B4-BE49-F238E27FC236}">
              <a16:creationId xmlns:a16="http://schemas.microsoft.com/office/drawing/2014/main" id="{7B97766B-CFBE-4EFE-95F2-2330E21B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1876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190500</xdr:rowOff>
    </xdr:from>
    <xdr:to>
      <xdr:col>2</xdr:col>
      <xdr:colOff>1600200</xdr:colOff>
      <xdr:row>0</xdr:row>
      <xdr:rowOff>695325</xdr:rowOff>
    </xdr:to>
    <xdr:pic>
      <xdr:nvPicPr>
        <xdr:cNvPr id="66975" name="Imagen 2">
          <a:extLst>
            <a:ext uri="{FF2B5EF4-FFF2-40B4-BE49-F238E27FC236}">
              <a16:creationId xmlns:a16="http://schemas.microsoft.com/office/drawing/2014/main" id="{B191E6C3-6EA6-4892-9C02-70053DBD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0500"/>
          <a:ext cx="1866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123825</xdr:rowOff>
    </xdr:from>
    <xdr:to>
      <xdr:col>2</xdr:col>
      <xdr:colOff>1533525</xdr:colOff>
      <xdr:row>0</xdr:row>
      <xdr:rowOff>628650</xdr:rowOff>
    </xdr:to>
    <xdr:pic>
      <xdr:nvPicPr>
        <xdr:cNvPr id="65754" name="Imagen 2">
          <a:extLst>
            <a:ext uri="{FF2B5EF4-FFF2-40B4-BE49-F238E27FC236}">
              <a16:creationId xmlns:a16="http://schemas.microsoft.com/office/drawing/2014/main" id="{BA7D4D1C-13E6-4CC1-9596-B4151BAC2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3825"/>
          <a:ext cx="1866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114300</xdr:rowOff>
    </xdr:from>
    <xdr:to>
      <xdr:col>2</xdr:col>
      <xdr:colOff>1628775</xdr:colOff>
      <xdr:row>0</xdr:row>
      <xdr:rowOff>619125</xdr:rowOff>
    </xdr:to>
    <xdr:pic>
      <xdr:nvPicPr>
        <xdr:cNvPr id="43361" name="Imagen 2">
          <a:extLst>
            <a:ext uri="{FF2B5EF4-FFF2-40B4-BE49-F238E27FC236}">
              <a16:creationId xmlns:a16="http://schemas.microsoft.com/office/drawing/2014/main" id="{34D80E0C-C4AB-4F05-B8A0-1CC71D3F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4300"/>
          <a:ext cx="1866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114300</xdr:rowOff>
    </xdr:from>
    <xdr:to>
      <xdr:col>2</xdr:col>
      <xdr:colOff>1552575</xdr:colOff>
      <xdr:row>0</xdr:row>
      <xdr:rowOff>619125</xdr:rowOff>
    </xdr:to>
    <xdr:pic>
      <xdr:nvPicPr>
        <xdr:cNvPr id="40506" name="Imagen 2">
          <a:extLst>
            <a:ext uri="{FF2B5EF4-FFF2-40B4-BE49-F238E27FC236}">
              <a16:creationId xmlns:a16="http://schemas.microsoft.com/office/drawing/2014/main" id="{F7AE37AB-A45D-4F9D-955C-49CD4728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14300"/>
          <a:ext cx="18669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view="pageBreakPreview" topLeftCell="A43" zoomScaleNormal="100" zoomScaleSheetLayoutView="100" workbookViewId="0">
      <selection activeCell="C47" sqref="C47:D47"/>
    </sheetView>
  </sheetViews>
  <sheetFormatPr baseColWidth="10" defaultColWidth="11.453125" defaultRowHeight="13" x14ac:dyDescent="0.3"/>
  <cols>
    <col min="1" max="1" customWidth="true" style="6" width="3.0" collapsed="false"/>
    <col min="2" max="2" customWidth="true" style="6" width="56.81640625" collapsed="false"/>
    <col min="3" max="3" customWidth="true" style="6" width="25.26953125" collapsed="false"/>
    <col min="4" max="4" customWidth="true" style="6" width="17.26953125" collapsed="false"/>
    <col min="5" max="16384" style="6" width="11.453125" collapsed="false"/>
  </cols>
  <sheetData>
    <row r="1" spans="1:13" ht="60.75" customHeight="1" x14ac:dyDescent="0.3">
      <c r="A1" s="30"/>
      <c r="B1" s="30"/>
      <c r="C1" s="30"/>
      <c r="D1" s="30"/>
    </row>
    <row r="2" spans="1:13" x14ac:dyDescent="0.3">
      <c r="A2" s="30"/>
      <c r="B2" s="30"/>
      <c r="C2" s="30"/>
      <c r="D2" s="30"/>
    </row>
    <row r="3" spans="1:13" ht="28.15" customHeight="1" x14ac:dyDescent="0.3">
      <c r="A3" s="30"/>
      <c r="B3" s="154" t="s">
        <v>90</v>
      </c>
      <c r="C3" s="154"/>
      <c r="D3" s="154"/>
    </row>
    <row r="4" spans="1:13" ht="51.75" customHeight="1" x14ac:dyDescent="0.3">
      <c r="A4" s="30"/>
      <c r="B4" s="158" t="s">
        <v>89</v>
      </c>
      <c r="C4" s="158"/>
      <c r="D4" s="158"/>
    </row>
    <row r="5" spans="1:13" ht="10.5" customHeight="1" x14ac:dyDescent="0.3">
      <c r="A5" s="30"/>
      <c r="B5" s="78"/>
      <c r="C5" s="78"/>
      <c r="D5" s="78"/>
    </row>
    <row r="6" spans="1:13" ht="21.75" customHeight="1" x14ac:dyDescent="0.3">
      <c r="A6" s="30"/>
      <c r="B6" s="157" t="s">
        <v>5</v>
      </c>
      <c r="C6" s="157"/>
      <c r="D6" s="157"/>
    </row>
    <row r="7" spans="1:13" ht="9" customHeight="1" x14ac:dyDescent="0.3">
      <c r="A7" s="30"/>
      <c r="B7" s="31"/>
      <c r="C7" s="31"/>
      <c r="D7" s="31"/>
    </row>
    <row r="8" spans="1:13" ht="22.5" customHeight="1" x14ac:dyDescent="0.3">
      <c r="A8" s="30"/>
      <c r="B8" s="163" t="s">
        <v>8</v>
      </c>
      <c r="C8" s="155" t="s">
        <v>36</v>
      </c>
      <c r="D8" s="156"/>
    </row>
    <row r="9" spans="1:13" ht="88.5" customHeight="1" x14ac:dyDescent="0.3">
      <c r="A9" s="30"/>
      <c r="B9" s="163"/>
      <c r="C9" s="141" t="s">
        <v>105</v>
      </c>
      <c r="D9" s="45" t="s">
        <v>9</v>
      </c>
    </row>
    <row r="10" spans="1:13" ht="29" x14ac:dyDescent="0.3">
      <c r="A10" s="30"/>
      <c r="B10" s="126" t="s">
        <v>67</v>
      </c>
      <c r="C10" s="164" t="s">
        <v>107</v>
      </c>
      <c r="D10" s="165"/>
    </row>
    <row r="11" spans="1:13" ht="14.5" x14ac:dyDescent="0.3">
      <c r="A11" s="30"/>
      <c r="B11" s="127" t="s">
        <v>68</v>
      </c>
      <c r="C11" s="141" t="s">
        <v>107</v>
      </c>
      <c r="D11" s="138" t="s">
        <v>108</v>
      </c>
    </row>
    <row r="12" spans="1:13" ht="29" x14ac:dyDescent="0.3">
      <c r="A12" s="30"/>
      <c r="B12" s="90" t="s">
        <v>69</v>
      </c>
      <c r="C12" s="164" t="s">
        <v>109</v>
      </c>
      <c r="D12" s="165"/>
      <c r="E12" s="125"/>
    </row>
    <row r="13" spans="1:13" ht="14.5" x14ac:dyDescent="0.3">
      <c r="A13" s="30"/>
      <c r="B13" s="90" t="s">
        <v>70</v>
      </c>
      <c r="C13" s="141" t="s">
        <v>110</v>
      </c>
      <c r="D13" s="138" t="s">
        <v>111</v>
      </c>
      <c r="E13" s="125"/>
    </row>
    <row r="14" spans="1:13" ht="14.5" x14ac:dyDescent="0.3">
      <c r="A14" s="30"/>
      <c r="B14" s="128" t="s">
        <v>71</v>
      </c>
      <c r="C14" s="166" t="s">
        <v>109</v>
      </c>
      <c r="D14" s="167"/>
      <c r="E14" s="125"/>
      <c r="F14" s="133"/>
    </row>
    <row r="15" spans="1:13" ht="14.5" x14ac:dyDescent="0.3">
      <c r="A15" s="30"/>
      <c r="B15" s="129" t="s">
        <v>72</v>
      </c>
      <c r="C15" s="168"/>
      <c r="D15" s="169"/>
      <c r="E15" s="125"/>
      <c r="F15" s="133"/>
      <c r="H15"/>
      <c r="I15"/>
      <c r="J15"/>
      <c r="K15"/>
      <c r="L15"/>
      <c r="M15"/>
    </row>
    <row r="16" spans="1:13" ht="43.5" x14ac:dyDescent="0.3">
      <c r="A16" s="30"/>
      <c r="B16" s="90" t="s">
        <v>73</v>
      </c>
      <c r="C16" s="141" t="s">
        <v>107</v>
      </c>
      <c r="D16" s="138" t="s">
        <v>112</v>
      </c>
      <c r="G16"/>
      <c r="H16"/>
      <c r="I16"/>
      <c r="J16"/>
      <c r="K16"/>
      <c r="L16"/>
      <c r="M16"/>
    </row>
    <row r="17" spans="1:13" ht="29" x14ac:dyDescent="0.3">
      <c r="A17" s="30"/>
      <c r="B17" s="90" t="s">
        <v>74</v>
      </c>
      <c r="C17" s="141" t="s">
        <v>107</v>
      </c>
      <c r="D17" s="138" t="s">
        <v>113</v>
      </c>
      <c r="G17"/>
      <c r="H17"/>
      <c r="I17"/>
      <c r="J17"/>
      <c r="K17"/>
      <c r="L17"/>
      <c r="M17"/>
    </row>
    <row r="18" spans="1:13" ht="14.5" x14ac:dyDescent="0.3">
      <c r="A18" s="30"/>
      <c r="B18" s="90" t="s">
        <v>75</v>
      </c>
      <c r="C18" s="141" t="s">
        <v>107</v>
      </c>
      <c r="D18" s="138" t="s">
        <v>117</v>
      </c>
      <c r="G18"/>
      <c r="H18"/>
      <c r="I18"/>
      <c r="J18"/>
      <c r="K18"/>
      <c r="L18"/>
      <c r="M18"/>
    </row>
    <row r="19" spans="1:13" ht="14.5" x14ac:dyDescent="0.3">
      <c r="A19" s="30"/>
      <c r="B19" s="90" t="s">
        <v>76</v>
      </c>
      <c r="C19" s="141" t="s">
        <v>107</v>
      </c>
      <c r="D19" s="139" t="s">
        <v>118</v>
      </c>
      <c r="G19"/>
      <c r="H19"/>
      <c r="I19"/>
      <c r="J19"/>
      <c r="K19"/>
      <c r="L19"/>
      <c r="M19"/>
    </row>
    <row r="20" spans="1:13" ht="29" x14ac:dyDescent="0.3">
      <c r="A20" s="30"/>
      <c r="B20" s="90" t="s">
        <v>77</v>
      </c>
      <c r="C20" s="141" t="s">
        <v>107</v>
      </c>
      <c r="D20" s="138" t="s">
        <v>119</v>
      </c>
      <c r="G20"/>
      <c r="H20"/>
      <c r="I20"/>
      <c r="J20"/>
      <c r="K20"/>
      <c r="L20"/>
      <c r="M20"/>
    </row>
    <row r="21" spans="1:13" ht="14.5" x14ac:dyDescent="0.3">
      <c r="A21" s="30"/>
      <c r="B21" s="145" t="s">
        <v>88</v>
      </c>
      <c r="C21" s="142"/>
      <c r="D21" s="143"/>
      <c r="G21"/>
      <c r="H21"/>
      <c r="I21"/>
      <c r="J21"/>
      <c r="K21"/>
      <c r="L21"/>
      <c r="M21"/>
    </row>
    <row r="22" spans="1:13" ht="14.5" x14ac:dyDescent="0.3">
      <c r="A22" s="30">
        <v>1</v>
      </c>
      <c r="B22" s="144" t="s">
        <v>92</v>
      </c>
      <c r="C22" s="142"/>
      <c r="D22" s="143"/>
      <c r="G22"/>
      <c r="H22"/>
      <c r="I22"/>
      <c r="J22"/>
      <c r="K22"/>
      <c r="L22"/>
      <c r="M22"/>
    </row>
    <row r="23" spans="1:13" ht="14.5" x14ac:dyDescent="0.3">
      <c r="A23" s="30"/>
      <c r="B23" s="140" t="s">
        <v>98</v>
      </c>
      <c r="C23" s="142"/>
      <c r="D23" s="143"/>
      <c r="G23"/>
      <c r="H23"/>
      <c r="I23"/>
      <c r="J23"/>
      <c r="K23"/>
      <c r="L23"/>
      <c r="M23"/>
    </row>
    <row r="24" spans="1:13" ht="29" x14ac:dyDescent="0.3">
      <c r="A24" s="30"/>
      <c r="B24" s="90" t="s">
        <v>85</v>
      </c>
      <c r="C24" s="141" t="s">
        <v>107</v>
      </c>
      <c r="D24" s="138" t="s">
        <v>126</v>
      </c>
      <c r="G24"/>
      <c r="H24"/>
      <c r="I24"/>
      <c r="J24"/>
      <c r="K24"/>
      <c r="L24"/>
      <c r="M24"/>
    </row>
    <row r="25" spans="1:13" ht="29" x14ac:dyDescent="0.3">
      <c r="A25" s="30"/>
      <c r="B25" s="90" t="s">
        <v>84</v>
      </c>
      <c r="C25" s="141" t="s">
        <v>107</v>
      </c>
      <c r="D25" s="138" t="s">
        <v>120</v>
      </c>
      <c r="G25"/>
      <c r="H25"/>
      <c r="I25"/>
      <c r="J25"/>
      <c r="K25"/>
      <c r="L25"/>
      <c r="M25"/>
    </row>
    <row r="26" spans="1:13" ht="14.5" x14ac:dyDescent="0.3">
      <c r="A26" s="30">
        <v>2</v>
      </c>
      <c r="B26" s="144" t="s">
        <v>79</v>
      </c>
      <c r="C26" s="142"/>
      <c r="D26" s="143"/>
      <c r="G26"/>
      <c r="H26"/>
      <c r="I26"/>
      <c r="J26"/>
      <c r="K26"/>
      <c r="L26"/>
      <c r="M26"/>
    </row>
    <row r="27" spans="1:13" ht="14.5" x14ac:dyDescent="0.3">
      <c r="A27" s="30"/>
      <c r="B27" s="140" t="s">
        <v>99</v>
      </c>
      <c r="C27" s="142"/>
      <c r="D27" s="143"/>
      <c r="G27"/>
      <c r="H27"/>
      <c r="I27"/>
      <c r="J27"/>
      <c r="K27"/>
      <c r="L27"/>
      <c r="M27"/>
    </row>
    <row r="28" spans="1:13" ht="29" x14ac:dyDescent="0.3">
      <c r="A28" s="30"/>
      <c r="B28" s="90" t="s">
        <v>85</v>
      </c>
      <c r="C28" s="141" t="s">
        <v>107</v>
      </c>
      <c r="D28" s="138" t="s">
        <v>127</v>
      </c>
      <c r="G28"/>
      <c r="H28"/>
      <c r="I28"/>
      <c r="J28"/>
      <c r="K28"/>
      <c r="L28"/>
      <c r="M28"/>
    </row>
    <row r="29" spans="1:13" ht="29" x14ac:dyDescent="0.3">
      <c r="A29" s="30"/>
      <c r="B29" s="90" t="s">
        <v>84</v>
      </c>
      <c r="C29" s="141" t="s">
        <v>107</v>
      </c>
      <c r="D29" s="138" t="s">
        <v>121</v>
      </c>
      <c r="G29"/>
      <c r="H29"/>
      <c r="I29"/>
      <c r="J29"/>
      <c r="K29"/>
      <c r="L29"/>
      <c r="M29"/>
    </row>
    <row r="30" spans="1:13" ht="26.25" customHeight="1" x14ac:dyDescent="0.3">
      <c r="A30" s="30">
        <v>3</v>
      </c>
      <c r="B30" s="144" t="s">
        <v>93</v>
      </c>
      <c r="C30" s="142"/>
      <c r="D30" s="143"/>
      <c r="G30"/>
      <c r="H30"/>
      <c r="I30"/>
      <c r="J30"/>
      <c r="K30"/>
      <c r="L30"/>
      <c r="M30"/>
    </row>
    <row r="31" spans="1:13" ht="26.25" customHeight="1" x14ac:dyDescent="0.3">
      <c r="A31" s="30"/>
      <c r="B31" s="140" t="s">
        <v>100</v>
      </c>
      <c r="C31" s="142"/>
      <c r="D31" s="143"/>
      <c r="G31"/>
      <c r="H31"/>
      <c r="I31"/>
      <c r="J31"/>
      <c r="K31"/>
      <c r="L31"/>
      <c r="M31"/>
    </row>
    <row r="32" spans="1:13" ht="29" x14ac:dyDescent="0.3">
      <c r="A32" s="30"/>
      <c r="B32" s="90" t="s">
        <v>85</v>
      </c>
      <c r="C32" s="141" t="s">
        <v>107</v>
      </c>
      <c r="D32" s="138" t="s">
        <v>128</v>
      </c>
      <c r="G32"/>
      <c r="H32"/>
      <c r="I32"/>
      <c r="J32"/>
      <c r="K32"/>
      <c r="L32"/>
      <c r="M32"/>
    </row>
    <row r="33" spans="1:13" ht="29" x14ac:dyDescent="0.3">
      <c r="A33" s="30"/>
      <c r="B33" s="90" t="s">
        <v>84</v>
      </c>
      <c r="C33" s="141" t="s">
        <v>107</v>
      </c>
      <c r="D33" s="138" t="s">
        <v>122</v>
      </c>
      <c r="G33"/>
      <c r="H33"/>
      <c r="I33"/>
      <c r="J33"/>
      <c r="K33"/>
      <c r="L33"/>
      <c r="M33"/>
    </row>
    <row r="34" spans="1:13" ht="14.5" x14ac:dyDescent="0.3">
      <c r="A34" s="30">
        <v>4</v>
      </c>
      <c r="B34" s="144" t="s">
        <v>80</v>
      </c>
      <c r="C34" s="142"/>
      <c r="D34" s="143"/>
      <c r="G34"/>
      <c r="H34"/>
      <c r="I34"/>
      <c r="J34"/>
      <c r="K34"/>
      <c r="L34"/>
      <c r="M34"/>
    </row>
    <row r="35" spans="1:13" ht="14.5" x14ac:dyDescent="0.3">
      <c r="A35" s="30"/>
      <c r="B35" s="140" t="s">
        <v>101</v>
      </c>
      <c r="C35" s="142"/>
      <c r="D35" s="143"/>
      <c r="G35"/>
      <c r="H35"/>
      <c r="I35"/>
      <c r="J35"/>
      <c r="K35"/>
      <c r="L35"/>
      <c r="M35"/>
    </row>
    <row r="36" spans="1:13" ht="29" x14ac:dyDescent="0.3">
      <c r="A36" s="30"/>
      <c r="B36" s="90" t="s">
        <v>85</v>
      </c>
      <c r="C36" s="141" t="s">
        <v>107</v>
      </c>
      <c r="D36" s="138" t="s">
        <v>129</v>
      </c>
      <c r="G36"/>
      <c r="H36"/>
      <c r="I36"/>
      <c r="J36"/>
      <c r="K36"/>
      <c r="L36"/>
    </row>
    <row r="37" spans="1:13" ht="29" x14ac:dyDescent="0.3">
      <c r="A37" s="30"/>
      <c r="B37" s="90" t="s">
        <v>84</v>
      </c>
      <c r="C37" s="141" t="s">
        <v>107</v>
      </c>
      <c r="D37" s="138" t="s">
        <v>123</v>
      </c>
      <c r="G37"/>
      <c r="H37"/>
      <c r="I37"/>
      <c r="J37"/>
      <c r="K37"/>
      <c r="L37"/>
    </row>
    <row r="38" spans="1:13" ht="14.5" x14ac:dyDescent="0.3">
      <c r="A38" s="30">
        <v>5</v>
      </c>
      <c r="B38" s="144" t="s">
        <v>80</v>
      </c>
      <c r="C38" s="142"/>
      <c r="D38" s="143"/>
      <c r="G38"/>
      <c r="H38"/>
      <c r="I38"/>
      <c r="J38"/>
      <c r="K38"/>
      <c r="L38"/>
    </row>
    <row r="39" spans="1:13" ht="14.5" x14ac:dyDescent="0.3">
      <c r="A39" s="30"/>
      <c r="B39" s="140" t="s">
        <v>102</v>
      </c>
      <c r="C39" s="142"/>
      <c r="D39" s="143"/>
      <c r="G39"/>
      <c r="H39"/>
      <c r="I39"/>
      <c r="J39"/>
      <c r="K39"/>
      <c r="L39"/>
    </row>
    <row r="40" spans="1:13" ht="29" x14ac:dyDescent="0.3">
      <c r="A40" s="30"/>
      <c r="B40" s="90" t="s">
        <v>85</v>
      </c>
      <c r="C40" s="141" t="s">
        <v>107</v>
      </c>
      <c r="D40" s="138" t="s">
        <v>130</v>
      </c>
      <c r="G40"/>
      <c r="H40"/>
      <c r="I40"/>
      <c r="J40"/>
      <c r="K40"/>
      <c r="L40"/>
    </row>
    <row r="41" spans="1:13" ht="29" x14ac:dyDescent="0.3">
      <c r="A41" s="30"/>
      <c r="B41" s="90" t="s">
        <v>84</v>
      </c>
      <c r="C41" s="141" t="s">
        <v>107</v>
      </c>
      <c r="D41" s="138" t="s">
        <v>124</v>
      </c>
      <c r="G41"/>
      <c r="H41"/>
      <c r="I41"/>
      <c r="J41"/>
      <c r="K41"/>
      <c r="L41"/>
    </row>
    <row r="42" spans="1:13" ht="14.5" x14ac:dyDescent="0.3">
      <c r="A42" s="30">
        <v>6</v>
      </c>
      <c r="B42" s="144" t="s">
        <v>80</v>
      </c>
      <c r="C42" s="142"/>
      <c r="D42" s="143"/>
      <c r="G42"/>
      <c r="H42"/>
      <c r="I42"/>
      <c r="J42"/>
      <c r="K42"/>
      <c r="L42"/>
    </row>
    <row r="43" spans="1:13" ht="14.5" x14ac:dyDescent="0.3">
      <c r="A43" s="30"/>
      <c r="B43" s="140" t="s">
        <v>103</v>
      </c>
      <c r="C43" s="142"/>
      <c r="D43" s="143"/>
      <c r="G43"/>
      <c r="H43"/>
      <c r="I43"/>
      <c r="J43"/>
      <c r="K43"/>
      <c r="L43"/>
    </row>
    <row r="44" spans="1:13" ht="29" x14ac:dyDescent="0.3">
      <c r="A44" s="30"/>
      <c r="B44" s="90" t="s">
        <v>85</v>
      </c>
      <c r="C44" s="141" t="s">
        <v>107</v>
      </c>
      <c r="D44" s="138" t="s">
        <v>131</v>
      </c>
      <c r="G44"/>
      <c r="H44"/>
      <c r="I44"/>
      <c r="J44"/>
      <c r="K44"/>
      <c r="L44"/>
    </row>
    <row r="45" spans="1:13" ht="29" x14ac:dyDescent="0.3">
      <c r="A45" s="30"/>
      <c r="B45" s="90" t="s">
        <v>84</v>
      </c>
      <c r="C45" s="141" t="s">
        <v>107</v>
      </c>
      <c r="D45" s="138" t="s">
        <v>125</v>
      </c>
      <c r="G45"/>
      <c r="H45"/>
      <c r="I45"/>
      <c r="J45"/>
      <c r="K45"/>
      <c r="L45"/>
    </row>
    <row r="46" spans="1:13" ht="14.5" x14ac:dyDescent="0.3">
      <c r="A46" s="30"/>
      <c r="B46" s="90" t="s">
        <v>78</v>
      </c>
      <c r="C46" s="141" t="s">
        <v>107</v>
      </c>
      <c r="D46" s="138" t="s">
        <v>132</v>
      </c>
    </row>
    <row r="47" spans="1:13" ht="30.75" customHeight="1" x14ac:dyDescent="0.3">
      <c r="A47" s="30"/>
      <c r="B47" s="38" t="s">
        <v>10</v>
      </c>
      <c r="C47" s="161" t="s">
        <v>104</v>
      </c>
      <c r="D47" s="162"/>
    </row>
    <row r="48" spans="1:13" s="42" customFormat="1" ht="54" customHeight="1" x14ac:dyDescent="0.3">
      <c r="A48" s="41"/>
      <c r="B48" s="32" t="s">
        <v>11</v>
      </c>
      <c r="C48" s="159"/>
      <c r="D48" s="160"/>
    </row>
    <row r="49" spans="1:4" x14ac:dyDescent="0.3">
      <c r="A49" s="30"/>
      <c r="B49" s="30"/>
      <c r="C49" s="30"/>
      <c r="D49" s="30"/>
    </row>
    <row r="50" spans="1:4" x14ac:dyDescent="0.3">
      <c r="A50" s="30"/>
      <c r="B50" s="33" t="s">
        <v>91</v>
      </c>
      <c r="C50" s="30"/>
      <c r="D50" s="30"/>
    </row>
    <row r="51" spans="1:4" x14ac:dyDescent="0.3">
      <c r="A51" s="30"/>
      <c r="B51" s="30"/>
      <c r="C51" s="30"/>
      <c r="D51" s="30"/>
    </row>
    <row r="52" spans="1:4" x14ac:dyDescent="0.3">
      <c r="A52" s="30"/>
      <c r="B52" s="30"/>
      <c r="C52" s="30"/>
      <c r="D52" s="30"/>
    </row>
    <row r="53" spans="1:4" x14ac:dyDescent="0.3">
      <c r="A53" s="30"/>
      <c r="B53" s="30"/>
      <c r="C53" s="30"/>
      <c r="D53" s="30"/>
    </row>
    <row r="54" spans="1:4" x14ac:dyDescent="0.3">
      <c r="A54" s="30"/>
      <c r="B54" s="30"/>
      <c r="C54" s="30"/>
      <c r="D54" s="30"/>
    </row>
    <row r="55" spans="1:4" x14ac:dyDescent="0.3">
      <c r="A55" s="30"/>
      <c r="B55" s="30"/>
      <c r="C55" s="30"/>
      <c r="D55" s="30"/>
    </row>
    <row r="56" spans="1:4" x14ac:dyDescent="0.3">
      <c r="A56" s="30"/>
      <c r="B56" s="30"/>
      <c r="C56" s="30"/>
      <c r="D56" s="30"/>
    </row>
    <row r="57" spans="1:4" ht="14.5" x14ac:dyDescent="0.35">
      <c r="A57" s="7"/>
      <c r="B57" s="10"/>
      <c r="C57" s="10"/>
      <c r="D57" s="10"/>
    </row>
    <row r="58" spans="1:4" ht="14.5" x14ac:dyDescent="0.35">
      <c r="A58" s="7"/>
      <c r="B58" s="10"/>
      <c r="C58" s="10"/>
      <c r="D58" s="10"/>
    </row>
    <row r="59" spans="1:4" ht="14.5" x14ac:dyDescent="0.35">
      <c r="A59" s="7"/>
      <c r="B59" s="10"/>
      <c r="C59" s="10"/>
      <c r="D59" s="10"/>
    </row>
    <row r="60" spans="1:4" ht="14.5" x14ac:dyDescent="0.35">
      <c r="A60" s="7"/>
      <c r="B60" s="10"/>
      <c r="C60" s="10"/>
      <c r="D60" s="10"/>
    </row>
    <row r="61" spans="1:4" ht="14.5" x14ac:dyDescent="0.35">
      <c r="A61" s="7"/>
      <c r="B61" s="10"/>
      <c r="C61" s="10"/>
      <c r="D61" s="10"/>
    </row>
    <row r="62" spans="1:4" ht="14.5" x14ac:dyDescent="0.35">
      <c r="A62" s="7"/>
      <c r="B62" s="10"/>
      <c r="C62" s="10"/>
      <c r="D62" s="10"/>
    </row>
    <row r="63" spans="1:4" x14ac:dyDescent="0.3">
      <c r="B63" s="34"/>
      <c r="C63"/>
    </row>
    <row r="64" spans="1:4" x14ac:dyDescent="0.3">
      <c r="B64"/>
      <c r="C64" s="35"/>
    </row>
  </sheetData>
  <mergeCells count="10">
    <mergeCell ref="B3:D3"/>
    <mergeCell ref="C8:D8"/>
    <mergeCell ref="B6:D6"/>
    <mergeCell ref="B4:D4"/>
    <mergeCell ref="C48:D48"/>
    <mergeCell ref="C47:D47"/>
    <mergeCell ref="B8:B9"/>
    <mergeCell ref="C10:D10"/>
    <mergeCell ref="C12:D12"/>
    <mergeCell ref="C14:D15"/>
  </mergeCells>
  <phoneticPr fontId="2" type="noConversion"/>
  <printOptions horizontalCentered="1"/>
  <pageMargins left="0.59055118110236227" right="0.59055118110236227" top="0.39370078740157483" bottom="0.59055118110236227" header="0" footer="0"/>
  <pageSetup paperSize="256"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view="pageBreakPreview" topLeftCell="A4" zoomScale="90" zoomScaleNormal="100" zoomScaleSheetLayoutView="90" workbookViewId="0">
      <selection activeCell="D8" sqref="D8"/>
    </sheetView>
  </sheetViews>
  <sheetFormatPr baseColWidth="10" defaultColWidth="11.453125" defaultRowHeight="12.5" x14ac:dyDescent="0.25"/>
  <cols>
    <col min="1" max="1" customWidth="true" style="4" width="4.26953125" collapsed="false"/>
    <col min="2" max="2" customWidth="true" style="4" width="6.0" collapsed="false"/>
    <col min="3" max="3" customWidth="true" style="4" width="69.7265625" collapsed="false"/>
    <col min="4" max="4" customWidth="true" style="4" width="25.7265625" collapsed="false"/>
    <col min="5" max="5" style="4" width="11.453125" collapsed="false"/>
    <col min="6" max="6" customWidth="true" style="4" width="29.7265625" collapsed="false"/>
    <col min="7" max="16384" style="4" width="11.453125" collapsed="false"/>
  </cols>
  <sheetData>
    <row r="1" spans="1:5" ht="60" customHeight="1" x14ac:dyDescent="0.25">
      <c r="A1" s="11"/>
      <c r="B1" s="11"/>
      <c r="C1" s="11"/>
      <c r="D1" s="11"/>
      <c r="E1" s="11"/>
    </row>
    <row r="2" spans="1:5" ht="30.75" customHeight="1" x14ac:dyDescent="0.25">
      <c r="A2" s="11"/>
      <c r="B2" s="158" t="str">
        <f>Admision!B3</f>
        <v>PROCESO DE SELECCIÓN DE EMPRESAS SUPERVISORAS Nº 06-2023-OSINERGMIN-DSR</v>
      </c>
      <c r="C2" s="158"/>
      <c r="D2" s="158"/>
      <c r="E2" s="11"/>
    </row>
    <row r="3" spans="1:5" ht="30.75" customHeight="1" x14ac:dyDescent="0.25">
      <c r="A3" s="11"/>
      <c r="B3" s="158" t="str">
        <f>+Admision!B4</f>
        <v>Item 1: Fiscalización de la Comercialización y Distribución Eléctrica Oficina Regional Puno</v>
      </c>
      <c r="C3" s="158"/>
      <c r="D3" s="158"/>
      <c r="E3" s="11"/>
    </row>
    <row r="4" spans="1:5" ht="18.75" customHeight="1" x14ac:dyDescent="0.25">
      <c r="A4" s="11"/>
      <c r="B4" s="11"/>
      <c r="C4" s="11"/>
      <c r="D4" s="11"/>
      <c r="E4" s="11"/>
    </row>
    <row r="5" spans="1:5" ht="34.5" customHeight="1" x14ac:dyDescent="0.25">
      <c r="A5" s="11"/>
      <c r="B5" s="45"/>
      <c r="C5" s="45" t="s">
        <v>0</v>
      </c>
      <c r="D5" s="45" t="s">
        <v>1</v>
      </c>
      <c r="E5" s="11"/>
    </row>
    <row r="6" spans="1:5" ht="25.5" customHeight="1" x14ac:dyDescent="0.25">
      <c r="A6" s="11"/>
      <c r="B6" s="40"/>
      <c r="C6" s="12" t="s">
        <v>50</v>
      </c>
      <c r="D6" s="101">
        <f>MIN(D16:D19)</f>
        <v>847794.65</v>
      </c>
      <c r="E6" s="11"/>
    </row>
    <row r="7" spans="1:5" ht="30" customHeight="1" x14ac:dyDescent="0.25">
      <c r="A7" s="11"/>
      <c r="B7" s="40"/>
      <c r="C7" s="13" t="s">
        <v>51</v>
      </c>
      <c r="D7" s="118">
        <v>847794.65</v>
      </c>
      <c r="E7" s="11"/>
    </row>
    <row r="8" spans="1:5" ht="25.5" customHeight="1" x14ac:dyDescent="0.25">
      <c r="A8" s="11"/>
      <c r="B8" s="12"/>
      <c r="C8" s="12" t="s">
        <v>52</v>
      </c>
      <c r="D8" s="44">
        <f>(D6*100)/D7</f>
        <v>100</v>
      </c>
      <c r="E8" s="11"/>
    </row>
    <row r="9" spans="1:5" x14ac:dyDescent="0.25">
      <c r="A9" s="11"/>
      <c r="B9" s="11"/>
      <c r="C9" s="11"/>
      <c r="D9" s="11"/>
      <c r="E9" s="11"/>
    </row>
    <row r="10" spans="1:5" x14ac:dyDescent="0.25">
      <c r="A10" s="11"/>
      <c r="B10" s="11"/>
      <c r="C10" s="11"/>
      <c r="D10" s="11"/>
      <c r="E10" s="11"/>
    </row>
    <row r="11" spans="1:5" ht="30" customHeight="1" x14ac:dyDescent="0.3">
      <c r="A11" s="11"/>
      <c r="B11" s="11"/>
      <c r="C11" s="11"/>
      <c r="D11" s="88"/>
      <c r="E11" s="11"/>
    </row>
    <row r="12" spans="1:5" x14ac:dyDescent="0.25">
      <c r="A12" s="11"/>
      <c r="B12" s="11"/>
      <c r="C12" s="11"/>
      <c r="D12" s="11"/>
      <c r="E12" s="11"/>
    </row>
    <row r="13" spans="1:5" x14ac:dyDescent="0.25">
      <c r="A13" s="11"/>
      <c r="B13" s="11"/>
      <c r="C13" s="11"/>
      <c r="D13" s="11"/>
      <c r="E13" s="11"/>
    </row>
    <row r="15" spans="1:5" x14ac:dyDescent="0.25">
      <c r="C15" s="119" t="s">
        <v>59</v>
      </c>
      <c r="D15" s="119" t="s">
        <v>60</v>
      </c>
    </row>
    <row r="16" spans="1:5" x14ac:dyDescent="0.25">
      <c r="C16" s="130" t="str">
        <f>Admision!C9</f>
        <v>SERELEC</v>
      </c>
      <c r="D16" s="131">
        <v>847794.65</v>
      </c>
    </row>
    <row r="17" spans="3:5" x14ac:dyDescent="0.25">
      <c r="C17" s="130" t="s">
        <v>106</v>
      </c>
      <c r="D17" s="131">
        <v>848000</v>
      </c>
      <c r="E17" s="137"/>
    </row>
    <row r="18" spans="3:5" x14ac:dyDescent="0.25">
      <c r="C18" s="130"/>
      <c r="D18" s="131"/>
      <c r="E18" s="137"/>
    </row>
    <row r="19" spans="3:5" x14ac:dyDescent="0.25">
      <c r="C19" s="130"/>
      <c r="D19" s="132"/>
    </row>
  </sheetData>
  <mergeCells count="2">
    <mergeCell ref="B2:D2"/>
    <mergeCell ref="B3:D3"/>
  </mergeCells>
  <phoneticPr fontId="2" type="noConversion"/>
  <printOptions horizontalCentered="1"/>
  <pageMargins left="0.19685039370078741" right="0.19685039370078741" top="0.39370078740157483" bottom="0.39370078740157483" header="0" footer="0"/>
  <pageSetup paperSize="256" scale="9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>
    <pageSetUpPr fitToPage="1"/>
  </sheetPr>
  <dimension ref="A1:N30"/>
  <sheetViews>
    <sheetView showGridLines="0" view="pageBreakPreview" topLeftCell="A7" zoomScale="70" zoomScaleNormal="100" zoomScaleSheetLayoutView="70" workbookViewId="0">
      <selection activeCell="H13" sqref="H13"/>
    </sheetView>
  </sheetViews>
  <sheetFormatPr baseColWidth="10" defaultColWidth="11.453125" defaultRowHeight="13" x14ac:dyDescent="0.3"/>
  <cols>
    <col min="1" max="1" customWidth="true" style="1" width="4.54296875" collapsed="false"/>
    <col min="2" max="2" customWidth="true" style="3" width="5.54296875" collapsed="false"/>
    <col min="3" max="3" customWidth="true" style="1" width="46.453125" collapsed="false"/>
    <col min="4" max="4" customWidth="true" style="1" width="14.81640625" collapsed="false"/>
    <col min="5" max="5" customWidth="true" style="1" width="9.1796875" collapsed="false"/>
    <col min="6" max="6" customWidth="true" style="1" width="20.7265625" collapsed="false"/>
    <col min="7" max="7" customWidth="true" style="1" width="19.453125" collapsed="false"/>
    <col min="8" max="8" customWidth="true" style="1" width="14.81640625" collapsed="false"/>
    <col min="9" max="9" customWidth="true" style="1" width="3.26953125" collapsed="false"/>
    <col min="10" max="16384" style="1" width="11.453125" collapsed="false"/>
  </cols>
  <sheetData>
    <row r="1" spans="1:14" ht="60.75" customHeight="1" x14ac:dyDescent="0.3">
      <c r="A1" s="5"/>
      <c r="B1" s="8"/>
      <c r="C1" s="5"/>
      <c r="D1" s="5"/>
      <c r="E1" s="5"/>
      <c r="F1" s="5"/>
      <c r="G1" s="5"/>
    </row>
    <row r="2" spans="1:14" ht="30" customHeight="1" x14ac:dyDescent="0.3">
      <c r="A2" s="5"/>
      <c r="B2" s="158" t="str">
        <f>Admision!B3</f>
        <v>PROCESO DE SELECCIÓN DE EMPRESAS SUPERVISORAS Nº 06-2023-OSINERGMIN-DSR</v>
      </c>
      <c r="C2" s="158"/>
      <c r="D2" s="158"/>
      <c r="E2" s="158"/>
      <c r="F2" s="158"/>
      <c r="G2" s="158"/>
      <c r="H2" s="158"/>
    </row>
    <row r="3" spans="1:14" ht="26.5" customHeight="1" x14ac:dyDescent="0.3">
      <c r="A3" s="5"/>
      <c r="B3" s="158" t="str">
        <f>+Admision!B4</f>
        <v>Item 1: Fiscalización de la Comercialización y Distribución Eléctrica Oficina Regional Puno</v>
      </c>
      <c r="C3" s="158"/>
      <c r="D3" s="158"/>
      <c r="E3" s="158"/>
      <c r="F3" s="158"/>
      <c r="G3" s="158"/>
      <c r="H3" s="158"/>
    </row>
    <row r="4" spans="1:14" ht="15" customHeight="1" x14ac:dyDescent="0.3">
      <c r="A4" s="5"/>
      <c r="B4" s="16"/>
      <c r="C4" s="16"/>
      <c r="D4" s="16"/>
      <c r="E4" s="16"/>
      <c r="F4" s="16"/>
      <c r="G4" s="16"/>
    </row>
    <row r="5" spans="1:14" ht="14" x14ac:dyDescent="0.3">
      <c r="A5" s="5"/>
      <c r="B5" s="43" t="s">
        <v>47</v>
      </c>
      <c r="C5" s="11"/>
      <c r="D5" s="11"/>
      <c r="E5" s="19"/>
      <c r="F5" s="19"/>
      <c r="G5" s="20"/>
    </row>
    <row r="6" spans="1:14" ht="28.5" customHeight="1" x14ac:dyDescent="0.3">
      <c r="A6" s="5"/>
      <c r="B6" s="17"/>
      <c r="C6" s="11"/>
      <c r="D6" s="11"/>
      <c r="E6" s="22"/>
      <c r="F6" s="22"/>
      <c r="G6" s="22"/>
    </row>
    <row r="7" spans="1:14" ht="36.75" customHeight="1" x14ac:dyDescent="0.3">
      <c r="A7" s="5"/>
      <c r="B7" s="80" t="s">
        <v>15</v>
      </c>
      <c r="C7" s="171" t="str">
        <f>Admision!C9</f>
        <v>SERELEC</v>
      </c>
      <c r="D7" s="171"/>
      <c r="E7" s="171"/>
      <c r="F7" s="171"/>
      <c r="G7" s="171"/>
      <c r="H7" s="171"/>
    </row>
    <row r="8" spans="1:14" ht="24.75" customHeight="1" x14ac:dyDescent="0.3">
      <c r="A8" s="5"/>
      <c r="B8" s="81"/>
      <c r="C8" s="120" t="s">
        <v>61</v>
      </c>
      <c r="D8" s="120" t="s">
        <v>62</v>
      </c>
      <c r="E8" s="120" t="s">
        <v>9</v>
      </c>
      <c r="F8" s="60" t="s">
        <v>49</v>
      </c>
      <c r="G8" s="60" t="s">
        <v>63</v>
      </c>
      <c r="H8" s="60" t="s">
        <v>64</v>
      </c>
    </row>
    <row r="9" spans="1:14" ht="24.75" customHeight="1" x14ac:dyDescent="0.3">
      <c r="A9" s="5"/>
      <c r="B9" s="121">
        <v>1</v>
      </c>
      <c r="C9" s="147" t="s">
        <v>94</v>
      </c>
      <c r="D9" s="147" t="s">
        <v>86</v>
      </c>
      <c r="E9" s="147" t="s">
        <v>114</v>
      </c>
      <c r="F9" s="131">
        <v>2710614.06</v>
      </c>
      <c r="G9" s="150">
        <v>1</v>
      </c>
      <c r="H9" s="131">
        <f>F9*G9</f>
        <v>2710614.06</v>
      </c>
      <c r="J9" s="1" t="s">
        <v>95</v>
      </c>
      <c r="N9" s="134"/>
    </row>
    <row r="10" spans="1:14" ht="24.75" customHeight="1" x14ac:dyDescent="0.3">
      <c r="A10" s="5"/>
      <c r="B10" s="121">
        <v>2</v>
      </c>
      <c r="C10" s="147" t="s">
        <v>96</v>
      </c>
      <c r="D10" s="147" t="s">
        <v>86</v>
      </c>
      <c r="E10" s="147" t="s">
        <v>115</v>
      </c>
      <c r="F10" s="131">
        <v>76062.55</v>
      </c>
      <c r="G10" s="150">
        <v>1</v>
      </c>
      <c r="H10" s="131">
        <f>F10*G10</f>
        <v>76062.55</v>
      </c>
      <c r="J10" s="1" t="s">
        <v>95</v>
      </c>
      <c r="N10" s="134"/>
    </row>
    <row r="11" spans="1:14" ht="24.75" customHeight="1" x14ac:dyDescent="0.3">
      <c r="A11" s="5"/>
      <c r="B11" s="121">
        <v>3</v>
      </c>
      <c r="C11" s="147" t="s">
        <v>97</v>
      </c>
      <c r="D11" s="147" t="s">
        <v>86</v>
      </c>
      <c r="E11" s="147" t="s">
        <v>116</v>
      </c>
      <c r="F11" s="131">
        <v>324105.43</v>
      </c>
      <c r="G11" s="150">
        <v>1</v>
      </c>
      <c r="H11" s="131">
        <f t="shared" ref="H11" si="0">F11*G11</f>
        <v>324105.43</v>
      </c>
      <c r="J11" s="1" t="s">
        <v>95</v>
      </c>
      <c r="N11" s="134"/>
    </row>
    <row r="12" spans="1:14" ht="24.75" customHeight="1" x14ac:dyDescent="0.3">
      <c r="A12" s="5"/>
      <c r="B12" s="121"/>
      <c r="C12" s="130"/>
      <c r="D12" s="130"/>
      <c r="E12" s="130"/>
      <c r="F12" s="123"/>
      <c r="G12" s="135" t="s">
        <v>64</v>
      </c>
      <c r="H12" s="123">
        <f>SUM(H9:H11)</f>
        <v>3110782.04</v>
      </c>
      <c r="N12" s="134"/>
    </row>
    <row r="13" spans="1:14" ht="24.75" customHeight="1" x14ac:dyDescent="0.3">
      <c r="A13" s="5"/>
      <c r="B13" s="122"/>
      <c r="C13"/>
      <c r="D13"/>
      <c r="E13"/>
      <c r="F13" s="172" t="s">
        <v>65</v>
      </c>
      <c r="G13" s="173"/>
      <c r="H13" s="146">
        <f>H12</f>
        <v>3110782.04</v>
      </c>
    </row>
    <row r="14" spans="1:14" ht="23.25" customHeight="1" x14ac:dyDescent="0.3">
      <c r="A14" s="5"/>
      <c r="B14" s="23"/>
      <c r="C14" s="24"/>
      <c r="D14" s="25"/>
      <c r="E14" s="19"/>
      <c r="F14" s="172" t="s">
        <v>2</v>
      </c>
      <c r="G14" s="173"/>
      <c r="H14" s="148">
        <v>100</v>
      </c>
    </row>
    <row r="15" spans="1:14" x14ac:dyDescent="0.3">
      <c r="A15" s="5"/>
      <c r="B15" s="23"/>
      <c r="C15" s="24"/>
      <c r="D15" s="25"/>
      <c r="E15" s="19"/>
      <c r="F15" s="19"/>
      <c r="G15" s="19"/>
    </row>
    <row r="16" spans="1:14" x14ac:dyDescent="0.3">
      <c r="A16" s="5"/>
      <c r="B16" s="17"/>
      <c r="C16" s="21" t="s">
        <v>3</v>
      </c>
      <c r="D16" s="11"/>
      <c r="E16" s="11"/>
      <c r="F16" s="11"/>
      <c r="G16" s="11"/>
    </row>
    <row r="17" spans="1:7" x14ac:dyDescent="0.3">
      <c r="A17" s="5"/>
      <c r="B17" s="17"/>
      <c r="C17" s="11"/>
      <c r="D17" s="86"/>
      <c r="E17" s="170"/>
      <c r="F17" s="170"/>
      <c r="G17" s="170"/>
    </row>
    <row r="18" spans="1:7" s="2" customFormat="1" ht="19.5" customHeight="1" x14ac:dyDescent="0.25">
      <c r="A18" s="9"/>
      <c r="B18" s="18"/>
      <c r="C18" s="97" t="str">
        <f>B5</f>
        <v>EXPERIENCIA DE LA EMPRESA POSTORA EN LA ACTIVIDAD</v>
      </c>
      <c r="D18" s="98" t="s">
        <v>2</v>
      </c>
      <c r="E18" s="83"/>
      <c r="F18" s="82"/>
      <c r="G18" s="82"/>
    </row>
    <row r="19" spans="1:7" ht="35.25" customHeight="1" x14ac:dyDescent="0.3">
      <c r="A19" s="5"/>
      <c r="B19" s="17"/>
      <c r="C19" s="100" t="s">
        <v>45</v>
      </c>
      <c r="D19" s="100">
        <v>100</v>
      </c>
      <c r="E19" s="84"/>
      <c r="F19" s="117">
        <f>D24*250%</f>
        <v>2354985.1500000004</v>
      </c>
      <c r="G19" s="117"/>
    </row>
    <row r="20" spans="1:7" ht="35.25" customHeight="1" x14ac:dyDescent="0.3">
      <c r="A20" s="5"/>
      <c r="B20" s="17"/>
      <c r="C20" s="100" t="s">
        <v>57</v>
      </c>
      <c r="D20" s="100">
        <v>95</v>
      </c>
      <c r="E20" s="84"/>
      <c r="F20" s="117">
        <f>D24*200%</f>
        <v>1883988.12</v>
      </c>
      <c r="G20" s="117">
        <f>D24*250%</f>
        <v>2354985.1500000004</v>
      </c>
    </row>
    <row r="21" spans="1:7" ht="35.25" customHeight="1" x14ac:dyDescent="0.3">
      <c r="A21" s="5"/>
      <c r="B21" s="17"/>
      <c r="C21" s="100" t="s">
        <v>58</v>
      </c>
      <c r="D21" s="100">
        <v>90</v>
      </c>
      <c r="E21" s="84"/>
      <c r="F21" s="117">
        <f>D24*150%</f>
        <v>1412991.09</v>
      </c>
      <c r="G21" s="117">
        <f>D24*200%</f>
        <v>1883988.12</v>
      </c>
    </row>
    <row r="22" spans="1:7" ht="35.25" customHeight="1" x14ac:dyDescent="0.3">
      <c r="A22" s="5"/>
      <c r="B22" s="17"/>
      <c r="C22" s="100" t="s">
        <v>46</v>
      </c>
      <c r="D22" s="100">
        <v>85</v>
      </c>
      <c r="E22" s="84"/>
      <c r="F22" s="117">
        <f>D24*100%</f>
        <v>941994.06</v>
      </c>
      <c r="G22" s="117">
        <f>D24*150%</f>
        <v>1412991.09</v>
      </c>
    </row>
    <row r="23" spans="1:7" ht="35.25" customHeight="1" x14ac:dyDescent="0.3">
      <c r="A23" s="5"/>
      <c r="B23" s="17"/>
      <c r="C23" s="100" t="s">
        <v>66</v>
      </c>
      <c r="D23" s="124">
        <v>80</v>
      </c>
      <c r="E23" s="84"/>
      <c r="F23" s="84"/>
      <c r="G23" s="84"/>
    </row>
    <row r="24" spans="1:7" ht="23.25" customHeight="1" x14ac:dyDescent="0.3">
      <c r="A24" s="5"/>
      <c r="B24" s="17"/>
      <c r="C24" s="99" t="s">
        <v>4</v>
      </c>
      <c r="D24" s="149">
        <v>941994.06</v>
      </c>
      <c r="E24" s="85"/>
      <c r="F24" s="96"/>
      <c r="G24" s="26"/>
    </row>
    <row r="25" spans="1:7" ht="14.25" customHeight="1" x14ac:dyDescent="0.3">
      <c r="A25" s="5"/>
      <c r="B25" s="17"/>
      <c r="C25" s="27"/>
      <c r="D25" s="28"/>
      <c r="E25" s="26"/>
      <c r="F25" s="26"/>
      <c r="G25" s="26"/>
    </row>
    <row r="26" spans="1:7" ht="27" customHeight="1" x14ac:dyDescent="0.3">
      <c r="A26" s="5"/>
      <c r="B26" s="29"/>
      <c r="C26" s="20"/>
      <c r="D26" s="39"/>
      <c r="E26" s="39"/>
      <c r="F26" s="39"/>
      <c r="G26" s="39"/>
    </row>
    <row r="27" spans="1:7" x14ac:dyDescent="0.3">
      <c r="A27" s="5"/>
      <c r="B27" s="15"/>
      <c r="C27" s="11"/>
      <c r="D27" s="11"/>
      <c r="E27" s="11"/>
      <c r="F27" s="11"/>
      <c r="G27" s="11"/>
    </row>
    <row r="28" spans="1:7" x14ac:dyDescent="0.3">
      <c r="A28" s="5"/>
      <c r="B28" s="15"/>
      <c r="C28" s="11"/>
      <c r="D28" s="11"/>
      <c r="E28" s="11"/>
      <c r="F28" s="11"/>
      <c r="G28" s="11"/>
    </row>
    <row r="29" spans="1:7" x14ac:dyDescent="0.3">
      <c r="A29" s="5"/>
      <c r="B29" s="15"/>
      <c r="C29" s="11"/>
      <c r="D29" s="11"/>
      <c r="E29" s="11"/>
      <c r="F29" s="11"/>
      <c r="G29" s="11"/>
    </row>
    <row r="30" spans="1:7" x14ac:dyDescent="0.3">
      <c r="B30" s="15"/>
      <c r="C30" s="11"/>
      <c r="D30" s="11"/>
      <c r="E30" s="11"/>
      <c r="F30" s="11"/>
      <c r="G30" s="11"/>
    </row>
  </sheetData>
  <mergeCells count="6">
    <mergeCell ref="E17:G17"/>
    <mergeCell ref="C7:H7"/>
    <mergeCell ref="F13:G13"/>
    <mergeCell ref="B3:H3"/>
    <mergeCell ref="B2:H2"/>
    <mergeCell ref="F14:G14"/>
  </mergeCells>
  <phoneticPr fontId="0" type="noConversion"/>
  <printOptions horizontalCentered="1"/>
  <pageMargins left="0.39370078740157483" right="0.39370078740157483" top="0.39370078740157483" bottom="0.59055118110236227" header="0" footer="0"/>
  <pageSetup paperSize="256" scale="4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topLeftCell="A4" workbookViewId="0">
      <selection activeCell="D8" sqref="D8"/>
    </sheetView>
  </sheetViews>
  <sheetFormatPr baseColWidth="10" defaultColWidth="11.453125" defaultRowHeight="12.5" x14ac:dyDescent="0.25"/>
  <cols>
    <col min="1" max="1" customWidth="true" style="4" width="4.26953125" collapsed="false"/>
    <col min="2" max="2" customWidth="true" style="4" width="6.0" collapsed="false"/>
    <col min="3" max="3" customWidth="true" style="4" width="75.1796875" collapsed="false"/>
    <col min="4" max="4" customWidth="true" style="4" width="18.26953125" collapsed="false"/>
    <col min="5" max="16384" style="4" width="11.453125" collapsed="false"/>
  </cols>
  <sheetData>
    <row r="1" spans="1:5" ht="60" customHeight="1" x14ac:dyDescent="0.25">
      <c r="A1" s="11"/>
      <c r="B1" s="11"/>
      <c r="C1" s="11"/>
      <c r="D1" s="11"/>
      <c r="E1" s="11"/>
    </row>
    <row r="2" spans="1:5" ht="30.75" customHeight="1" x14ac:dyDescent="0.25">
      <c r="A2" s="11"/>
      <c r="B2" s="158" t="str">
        <f>Admision!B3</f>
        <v>PROCESO DE SELECCIÓN DE EMPRESAS SUPERVISORAS Nº 06-2023-OSINERGMIN-DSR</v>
      </c>
      <c r="C2" s="158"/>
      <c r="D2" s="158"/>
      <c r="E2" s="11"/>
    </row>
    <row r="3" spans="1:5" ht="30.75" customHeight="1" x14ac:dyDescent="0.25">
      <c r="A3" s="11"/>
      <c r="B3" s="158" t="str">
        <f>+Admision!B4</f>
        <v>Item 1: Fiscalización de la Comercialización y Distribución Eléctrica Oficina Regional Puno</v>
      </c>
      <c r="C3" s="158"/>
      <c r="D3" s="158"/>
      <c r="E3" s="11"/>
    </row>
    <row r="4" spans="1:5" ht="18.75" customHeight="1" x14ac:dyDescent="0.25">
      <c r="A4" s="11"/>
      <c r="B4" s="11"/>
      <c r="C4" s="11"/>
      <c r="D4" s="11"/>
      <c r="E4" s="11"/>
    </row>
    <row r="5" spans="1:5" ht="34.5" customHeight="1" x14ac:dyDescent="0.25">
      <c r="A5" s="11"/>
      <c r="B5" s="45" t="s">
        <v>12</v>
      </c>
      <c r="C5" s="45" t="s">
        <v>0</v>
      </c>
      <c r="D5" s="45" t="s">
        <v>53</v>
      </c>
      <c r="E5" s="11"/>
    </row>
    <row r="6" spans="1:5" ht="25.5" customHeight="1" x14ac:dyDescent="0.25">
      <c r="A6" s="11"/>
      <c r="B6" s="40">
        <v>1</v>
      </c>
      <c r="C6" s="12" t="s">
        <v>37</v>
      </c>
      <c r="D6" s="186">
        <f>'Evaluacion Tecnica'!H14</f>
        <v>100</v>
      </c>
      <c r="E6" s="11"/>
    </row>
    <row r="7" spans="1:5" ht="30" customHeight="1" x14ac:dyDescent="0.25">
      <c r="A7" s="11"/>
      <c r="B7" s="40">
        <v>2</v>
      </c>
      <c r="C7" s="13" t="s">
        <v>38</v>
      </c>
      <c r="D7" s="186">
        <f>'Evaluacion Económica'!$D$8</f>
        <v>100</v>
      </c>
      <c r="E7" s="11"/>
    </row>
    <row r="8" spans="1:5" ht="25.5" customHeight="1" x14ac:dyDescent="0.25">
      <c r="A8" s="11"/>
      <c r="B8" s="12"/>
      <c r="C8" s="12" t="s">
        <v>13</v>
      </c>
      <c r="D8" s="187">
        <f>(D6*0.8)+(D7*0.2)</f>
        <v>100</v>
      </c>
      <c r="E8" s="11"/>
    </row>
    <row r="9" spans="1:5" x14ac:dyDescent="0.25">
      <c r="A9" s="11"/>
      <c r="B9" s="11"/>
      <c r="C9" s="11"/>
      <c r="D9" s="11"/>
      <c r="E9" s="11"/>
    </row>
    <row r="10" spans="1:5" x14ac:dyDescent="0.25">
      <c r="A10" s="11"/>
      <c r="B10" s="11"/>
      <c r="C10" s="11"/>
      <c r="D10" s="11"/>
      <c r="E10" s="11"/>
    </row>
    <row r="11" spans="1:5" x14ac:dyDescent="0.25">
      <c r="A11" s="11"/>
      <c r="B11" s="174" t="s">
        <v>14</v>
      </c>
      <c r="C11" s="174"/>
      <c r="D11" s="174"/>
      <c r="E11" s="11"/>
    </row>
    <row r="12" spans="1:5" x14ac:dyDescent="0.25">
      <c r="A12" s="11"/>
      <c r="B12" s="14" t="s">
        <v>6</v>
      </c>
      <c r="C12" s="175">
        <v>0.8</v>
      </c>
      <c r="D12" s="175"/>
      <c r="E12" s="11"/>
    </row>
    <row r="13" spans="1:5" x14ac:dyDescent="0.25">
      <c r="A13" s="11"/>
      <c r="B13" s="14" t="s">
        <v>7</v>
      </c>
      <c r="C13" s="175">
        <v>0.2</v>
      </c>
      <c r="D13" s="175"/>
      <c r="E13" s="11"/>
    </row>
    <row r="14" spans="1:5" x14ac:dyDescent="0.25">
      <c r="A14" s="11"/>
      <c r="B14" s="11"/>
      <c r="C14" s="11"/>
      <c r="D14" s="11"/>
      <c r="E14" s="11"/>
    </row>
    <row r="15" spans="1:5" x14ac:dyDescent="0.25">
      <c r="A15" s="11"/>
      <c r="B15" s="11"/>
      <c r="C15" s="11"/>
      <c r="D15" s="11"/>
      <c r="E15" s="11"/>
    </row>
    <row r="16" spans="1:5" x14ac:dyDescent="0.25">
      <c r="A16" s="11"/>
      <c r="B16" s="11"/>
      <c r="C16" s="11"/>
      <c r="D16" s="11"/>
      <c r="E16" s="11"/>
    </row>
    <row r="17" spans="1:5" ht="30" customHeight="1" x14ac:dyDescent="0.3">
      <c r="A17" s="11"/>
      <c r="B17" s="11"/>
      <c r="C17" s="11"/>
      <c r="D17" s="88"/>
      <c r="E17" s="11"/>
    </row>
    <row r="18" spans="1:5" x14ac:dyDescent="0.25">
      <c r="A18" s="11"/>
      <c r="B18" s="11"/>
      <c r="C18" s="11"/>
      <c r="D18" s="11"/>
      <c r="E18" s="11"/>
    </row>
    <row r="19" spans="1:5" x14ac:dyDescent="0.25">
      <c r="A19" s="11"/>
      <c r="B19" s="11"/>
      <c r="C19" s="11"/>
      <c r="D19" s="11"/>
      <c r="E19" s="11"/>
    </row>
  </sheetData>
  <mergeCells count="5">
    <mergeCell ref="B2:D2"/>
    <mergeCell ref="B3:D3"/>
    <mergeCell ref="B11:D11"/>
    <mergeCell ref="C12:D12"/>
    <mergeCell ref="C13:D1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74"/>
  <sheetViews>
    <sheetView showGridLines="0" tabSelected="1" zoomScale="70" zoomScaleNormal="70" zoomScaleSheetLayoutView="100" workbookViewId="0">
      <selection activeCell="H9" sqref="H9:M9"/>
    </sheetView>
  </sheetViews>
  <sheetFormatPr baseColWidth="10" defaultColWidth="11.453125" defaultRowHeight="13" x14ac:dyDescent="0.3"/>
  <cols>
    <col min="1" max="1" customWidth="true" style="48" width="2.54296875" collapsed="false"/>
    <col min="2" max="2" customWidth="true" style="76" width="8.0" collapsed="false"/>
    <col min="3" max="3" customWidth="true" style="48" width="38.7265625" collapsed="false"/>
    <col min="4" max="4" bestFit="true" customWidth="true" style="48" width="15.1796875" collapsed="false"/>
    <col min="5" max="5" bestFit="true" customWidth="true" style="113" width="7.7265625" collapsed="false"/>
    <col min="6" max="6" bestFit="true" customWidth="true" style="48" width="15.1796875" collapsed="false"/>
    <col min="7" max="7" bestFit="true" customWidth="true" style="48" width="7.7265625" collapsed="false"/>
    <col min="8" max="8" bestFit="true" customWidth="true" style="48" width="15.1796875" collapsed="false"/>
    <col min="9" max="9" bestFit="true" customWidth="true" style="48" width="7.7265625" collapsed="false"/>
    <col min="10" max="10" bestFit="true" customWidth="true" style="48" width="13.81640625" collapsed="false"/>
    <col min="11" max="11" style="48" width="11.453125" collapsed="false"/>
    <col min="12" max="12" bestFit="true" customWidth="true" style="48" width="13.81640625" collapsed="false"/>
    <col min="13" max="13" style="48" width="11.453125" collapsed="false"/>
    <col min="14" max="14" bestFit="true" customWidth="true" style="48" width="13.81640625" collapsed="false"/>
    <col min="15" max="16384" style="48" width="11.453125" collapsed="false"/>
  </cols>
  <sheetData>
    <row r="1" spans="1:15" ht="56.25" customHeight="1" x14ac:dyDescent="0.35">
      <c r="A1" s="46"/>
      <c r="B1" s="47"/>
      <c r="C1" s="46"/>
      <c r="D1" s="46"/>
      <c r="E1" s="109"/>
      <c r="F1" s="46"/>
      <c r="G1" s="46"/>
      <c r="H1" s="46"/>
      <c r="I1" s="46"/>
    </row>
    <row r="2" spans="1:15" ht="27" customHeight="1" x14ac:dyDescent="0.35">
      <c r="A2" s="46"/>
      <c r="B2" s="176" t="str">
        <f>Admision!B3</f>
        <v>PROCESO DE SELECCIÓN DE EMPRESAS SUPERVISORAS Nº 06-2023-OSINERGMIN-DSR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5" ht="27" customHeight="1" x14ac:dyDescent="0.35">
      <c r="A3" s="46"/>
      <c r="B3" s="158" t="str">
        <f>Admision!B4</f>
        <v>Item 1: Fiscalización de la Comercialización y Distribución Eléctrica Oficina Regional Puno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</row>
    <row r="4" spans="1:15" ht="14.5" x14ac:dyDescent="0.35">
      <c r="A4" s="46"/>
      <c r="B4" s="49"/>
      <c r="C4" s="50"/>
      <c r="D4" s="50"/>
      <c r="E4" s="110"/>
      <c r="F4" s="50"/>
      <c r="G4" s="50"/>
      <c r="H4" s="50"/>
      <c r="I4" s="50"/>
    </row>
    <row r="5" spans="1:15" ht="14.5" x14ac:dyDescent="0.35">
      <c r="A5" s="46"/>
      <c r="B5" s="79" t="s">
        <v>48</v>
      </c>
      <c r="C5" s="37"/>
      <c r="D5" s="36"/>
      <c r="G5" s="36"/>
      <c r="H5" s="36"/>
      <c r="I5" s="36"/>
    </row>
    <row r="6" spans="1:15" ht="14.5" x14ac:dyDescent="0.35">
      <c r="A6" s="46"/>
      <c r="B6" s="37"/>
      <c r="C6" s="36"/>
      <c r="D6" s="36"/>
      <c r="E6" s="111"/>
      <c r="F6" s="36"/>
      <c r="G6" s="36"/>
      <c r="H6" s="36"/>
      <c r="I6" s="36"/>
    </row>
    <row r="7" spans="1:15" s="52" customFormat="1" ht="21.75" customHeight="1" x14ac:dyDescent="0.25">
      <c r="A7" s="51"/>
      <c r="B7" s="181" t="s">
        <v>16</v>
      </c>
      <c r="C7" s="181"/>
      <c r="D7" s="184" t="str">
        <f>+Admision!C9</f>
        <v>SERELEC</v>
      </c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</row>
    <row r="8" spans="1:15" s="54" customFormat="1" ht="42" customHeight="1" x14ac:dyDescent="0.25">
      <c r="A8" s="53"/>
      <c r="B8" s="182" t="s">
        <v>17</v>
      </c>
      <c r="C8" s="183"/>
      <c r="D8" s="179" t="str">
        <f>Admision!B22</f>
        <v>S2-Ingeniero o Economista o Administrador o Abogado</v>
      </c>
      <c r="E8" s="180"/>
      <c r="F8" s="179" t="str">
        <f>Admision!B26</f>
        <v>S2-Ingeniero</v>
      </c>
      <c r="G8" s="180"/>
      <c r="H8" s="179" t="str">
        <f>Admision!B30</f>
        <v>S3A-Ingeniero o Economista o Administrador o Abogado</v>
      </c>
      <c r="I8" s="180"/>
      <c r="J8" s="179" t="str">
        <f>Admision!B34</f>
        <v>S3A-Ingeniero</v>
      </c>
      <c r="K8" s="180"/>
      <c r="L8" s="179" t="str">
        <f>Admision!B38</f>
        <v>S3A-Ingeniero</v>
      </c>
      <c r="M8" s="180"/>
      <c r="N8" s="179" t="str">
        <f>Admision!B42</f>
        <v>S3A-Ingeniero</v>
      </c>
      <c r="O8" s="180"/>
    </row>
    <row r="9" spans="1:15" s="54" customFormat="1" ht="29.25" customHeight="1" x14ac:dyDescent="0.25">
      <c r="A9" s="53"/>
      <c r="B9" s="181" t="s">
        <v>18</v>
      </c>
      <c r="C9" s="181"/>
      <c r="D9" s="178" t="str">
        <f>Admision!B23</f>
        <v>Carlos  Enrique Mallaupoma Suárez</v>
      </c>
      <c r="E9" s="178"/>
      <c r="F9" s="178" t="str">
        <f>Admision!B27</f>
        <v>Abel Simeon Merino Lopez</v>
      </c>
      <c r="G9" s="178"/>
      <c r="H9" s="178" t="str">
        <f>Admision!B31</f>
        <v>Edwin Larico Mamani</v>
      </c>
      <c r="I9" s="178"/>
      <c r="J9" s="178" t="str">
        <f>Admision!B35</f>
        <v>Carlos Monteza Vega</v>
      </c>
      <c r="K9" s="178"/>
      <c r="L9" s="178" t="str">
        <f>Admision!B39</f>
        <v>Carlos Fernandez Taipe</v>
      </c>
      <c r="M9" s="178"/>
      <c r="N9" s="178" t="str">
        <f>Admision!B43</f>
        <v>Joan Manuel  Oliva Cisneros</v>
      </c>
      <c r="O9" s="178"/>
    </row>
    <row r="10" spans="1:15" s="54" customFormat="1" ht="33.75" customHeight="1" x14ac:dyDescent="0.25">
      <c r="A10" s="53"/>
      <c r="B10" s="181" t="s">
        <v>19</v>
      </c>
      <c r="C10" s="181"/>
      <c r="D10" s="178" t="s">
        <v>134</v>
      </c>
      <c r="E10" s="178"/>
      <c r="F10" s="178" t="s">
        <v>134</v>
      </c>
      <c r="G10" s="178"/>
      <c r="H10" s="178" t="s">
        <v>135</v>
      </c>
      <c r="I10" s="178"/>
      <c r="J10" s="178" t="s">
        <v>135</v>
      </c>
      <c r="K10" s="178"/>
      <c r="L10" s="178" t="s">
        <v>135</v>
      </c>
      <c r="M10" s="178"/>
      <c r="N10" s="178" t="s">
        <v>135</v>
      </c>
      <c r="O10" s="178"/>
    </row>
    <row r="11" spans="1:15" s="58" customFormat="1" ht="14.5" x14ac:dyDescent="0.35">
      <c r="A11" s="55"/>
      <c r="B11" s="56"/>
      <c r="C11" s="56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5" s="58" customFormat="1" ht="14.5" x14ac:dyDescent="0.35">
      <c r="A12" s="55"/>
      <c r="B12" s="91">
        <v>1</v>
      </c>
      <c r="C12" s="59" t="s">
        <v>41</v>
      </c>
      <c r="D12" s="60" t="s">
        <v>0</v>
      </c>
      <c r="E12" s="60" t="s">
        <v>9</v>
      </c>
      <c r="F12" s="60" t="s">
        <v>0</v>
      </c>
      <c r="G12" s="60" t="s">
        <v>9</v>
      </c>
      <c r="H12" s="60" t="s">
        <v>0</v>
      </c>
      <c r="I12" s="60" t="s">
        <v>9</v>
      </c>
      <c r="J12" s="60" t="s">
        <v>0</v>
      </c>
      <c r="K12" s="60" t="s">
        <v>9</v>
      </c>
      <c r="L12" s="60" t="s">
        <v>0</v>
      </c>
      <c r="M12" s="60" t="s">
        <v>9</v>
      </c>
      <c r="N12" s="60" t="s">
        <v>0</v>
      </c>
      <c r="O12" s="60" t="s">
        <v>9</v>
      </c>
    </row>
    <row r="13" spans="1:15" s="58" customFormat="1" ht="14.5" x14ac:dyDescent="0.35">
      <c r="A13" s="55"/>
      <c r="B13" s="93"/>
      <c r="C13" s="87" t="s">
        <v>42</v>
      </c>
      <c r="D13" s="94" t="s">
        <v>133</v>
      </c>
      <c r="E13" s="95">
        <v>101</v>
      </c>
      <c r="F13" s="95" t="s">
        <v>133</v>
      </c>
      <c r="G13" s="95" t="s">
        <v>137</v>
      </c>
      <c r="H13" s="95" t="s">
        <v>133</v>
      </c>
      <c r="I13" s="95">
        <v>149</v>
      </c>
      <c r="J13" s="95" t="s">
        <v>133</v>
      </c>
      <c r="K13" s="95" t="s">
        <v>148</v>
      </c>
      <c r="L13" s="95" t="s">
        <v>133</v>
      </c>
      <c r="M13" s="95">
        <v>200</v>
      </c>
      <c r="N13" s="95" t="s">
        <v>133</v>
      </c>
      <c r="O13" s="95">
        <v>229</v>
      </c>
    </row>
    <row r="14" spans="1:15" s="58" customFormat="1" ht="14.5" x14ac:dyDescent="0.35">
      <c r="A14" s="55"/>
      <c r="B14" s="93"/>
      <c r="C14" s="87" t="s">
        <v>43</v>
      </c>
      <c r="D14" s="136">
        <v>43008</v>
      </c>
      <c r="E14" s="136" t="s">
        <v>136</v>
      </c>
      <c r="F14" s="136">
        <v>86481</v>
      </c>
      <c r="G14" s="136" t="s">
        <v>138</v>
      </c>
      <c r="H14" s="136">
        <v>121337</v>
      </c>
      <c r="I14" s="136">
        <v>150</v>
      </c>
      <c r="J14" s="136">
        <v>81848</v>
      </c>
      <c r="K14" s="136">
        <v>164</v>
      </c>
      <c r="L14" s="136">
        <v>223656</v>
      </c>
      <c r="M14" s="136">
        <v>201</v>
      </c>
      <c r="N14" s="136">
        <v>133542</v>
      </c>
      <c r="O14" s="136" t="s">
        <v>156</v>
      </c>
    </row>
    <row r="15" spans="1:15" s="58" customFormat="1" ht="14.5" x14ac:dyDescent="0.35">
      <c r="A15" s="55"/>
      <c r="B15" s="56"/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5" s="116" customFormat="1" ht="30" customHeight="1" x14ac:dyDescent="0.25">
      <c r="A16" s="114"/>
      <c r="B16" s="115"/>
      <c r="C16" s="105" t="s">
        <v>54</v>
      </c>
      <c r="D16" s="102" t="s">
        <v>87</v>
      </c>
      <c r="E16" s="102"/>
      <c r="F16" s="102" t="s">
        <v>87</v>
      </c>
      <c r="G16" s="102"/>
      <c r="H16" s="102" t="s">
        <v>87</v>
      </c>
      <c r="I16" s="102"/>
      <c r="J16" s="102" t="s">
        <v>87</v>
      </c>
      <c r="K16" s="92"/>
      <c r="L16" s="102" t="s">
        <v>87</v>
      </c>
      <c r="M16" s="102"/>
      <c r="N16" s="102" t="s">
        <v>87</v>
      </c>
      <c r="O16" s="102"/>
    </row>
    <row r="17" spans="1:26" s="58" customFormat="1" ht="14.5" x14ac:dyDescent="0.35">
      <c r="A17" s="55"/>
      <c r="B17" s="56"/>
      <c r="C17" s="56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26" ht="18.75" customHeight="1" x14ac:dyDescent="0.35">
      <c r="A18" s="46"/>
      <c r="B18" s="91">
        <v>2</v>
      </c>
      <c r="C18" s="59" t="s">
        <v>40</v>
      </c>
      <c r="D18" s="60" t="s">
        <v>20</v>
      </c>
      <c r="E18" s="60" t="s">
        <v>9</v>
      </c>
      <c r="F18" s="60" t="s">
        <v>20</v>
      </c>
      <c r="G18" s="60" t="s">
        <v>9</v>
      </c>
      <c r="H18" s="60" t="s">
        <v>20</v>
      </c>
      <c r="I18" s="60" t="s">
        <v>9</v>
      </c>
      <c r="J18" s="60" t="s">
        <v>20</v>
      </c>
      <c r="K18" s="60" t="s">
        <v>9</v>
      </c>
      <c r="L18" s="60" t="s">
        <v>20</v>
      </c>
      <c r="M18" s="60" t="s">
        <v>9</v>
      </c>
      <c r="N18" s="60" t="s">
        <v>20</v>
      </c>
      <c r="O18" s="60" t="s">
        <v>9</v>
      </c>
    </row>
    <row r="19" spans="1:26" ht="29.25" customHeight="1" x14ac:dyDescent="0.35">
      <c r="A19" s="46"/>
      <c r="B19" s="61"/>
      <c r="C19" s="64" t="s">
        <v>56</v>
      </c>
      <c r="D19" s="62"/>
      <c r="E19" s="11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26" ht="14.5" x14ac:dyDescent="0.35">
      <c r="A20" s="46"/>
      <c r="B20" s="63"/>
      <c r="C20" s="64" t="s">
        <v>21</v>
      </c>
      <c r="D20" s="151">
        <f>D22-D21</f>
        <v>721</v>
      </c>
      <c r="E20" s="77"/>
      <c r="F20" s="77">
        <f>F22-F21</f>
        <v>132</v>
      </c>
      <c r="G20" s="77"/>
      <c r="H20" s="77">
        <f>H22-H21</f>
        <v>793</v>
      </c>
      <c r="I20" s="77"/>
      <c r="J20" s="77">
        <f>J22-J21</f>
        <v>90</v>
      </c>
      <c r="K20" s="77"/>
      <c r="L20" s="152">
        <v>0</v>
      </c>
      <c r="M20" s="77"/>
      <c r="N20" s="77">
        <f>N22-N21</f>
        <v>181</v>
      </c>
      <c r="O20" s="77"/>
    </row>
    <row r="21" spans="1:26" ht="15" customHeight="1" x14ac:dyDescent="0.35">
      <c r="A21" s="46"/>
      <c r="B21" s="63"/>
      <c r="C21" s="64" t="s">
        <v>22</v>
      </c>
      <c r="D21" s="65">
        <v>33100</v>
      </c>
      <c r="E21" s="177">
        <v>104</v>
      </c>
      <c r="F21" s="65">
        <v>39121</v>
      </c>
      <c r="G21" s="177">
        <v>118</v>
      </c>
      <c r="H21" s="65">
        <v>43719</v>
      </c>
      <c r="I21" s="177">
        <v>151</v>
      </c>
      <c r="J21" s="65">
        <v>44527</v>
      </c>
      <c r="K21" s="177" t="s">
        <v>149</v>
      </c>
      <c r="L21" s="65">
        <v>44672</v>
      </c>
      <c r="M21" s="177" t="s">
        <v>152</v>
      </c>
      <c r="N21" s="65">
        <v>44573</v>
      </c>
      <c r="O21" s="177" t="s">
        <v>157</v>
      </c>
    </row>
    <row r="22" spans="1:26" ht="15" customHeight="1" x14ac:dyDescent="0.35">
      <c r="A22" s="46"/>
      <c r="B22" s="63"/>
      <c r="C22" s="64" t="s">
        <v>23</v>
      </c>
      <c r="D22" s="65">
        <v>33821</v>
      </c>
      <c r="E22" s="177"/>
      <c r="F22" s="65">
        <v>39253</v>
      </c>
      <c r="G22" s="177"/>
      <c r="H22" s="65">
        <v>44512</v>
      </c>
      <c r="I22" s="177"/>
      <c r="J22" s="65">
        <v>44617</v>
      </c>
      <c r="K22" s="177"/>
      <c r="L22" s="65">
        <v>44713</v>
      </c>
      <c r="M22" s="177"/>
      <c r="N22" s="65">
        <v>44754</v>
      </c>
      <c r="O22" s="177"/>
    </row>
    <row r="23" spans="1:26" ht="14.5" x14ac:dyDescent="0.35">
      <c r="A23" s="46"/>
      <c r="B23" s="63"/>
      <c r="C23" s="64" t="s">
        <v>24</v>
      </c>
      <c r="D23" s="151">
        <f t="shared" ref="D23" si="0">D25-D24</f>
        <v>1825</v>
      </c>
      <c r="E23" s="77"/>
      <c r="F23" s="77">
        <f>F25-F24</f>
        <v>88</v>
      </c>
      <c r="G23" s="77"/>
      <c r="H23" s="77">
        <f>H25-H24</f>
        <v>59</v>
      </c>
      <c r="I23" s="77"/>
      <c r="J23" s="77">
        <f>J25-J24</f>
        <v>44</v>
      </c>
      <c r="K23" s="77"/>
      <c r="L23" s="152">
        <v>0</v>
      </c>
      <c r="M23" s="77"/>
      <c r="N23" s="77">
        <f>N25-N24</f>
        <v>377</v>
      </c>
      <c r="O23" s="77"/>
    </row>
    <row r="24" spans="1:26" ht="14.5" x14ac:dyDescent="0.35">
      <c r="A24" s="46"/>
      <c r="B24" s="63"/>
      <c r="C24" s="64" t="s">
        <v>22</v>
      </c>
      <c r="D24" s="65">
        <v>40247</v>
      </c>
      <c r="E24" s="177">
        <v>105</v>
      </c>
      <c r="F24" s="65">
        <v>40575</v>
      </c>
      <c r="G24" s="177">
        <v>120</v>
      </c>
      <c r="H24" s="65">
        <v>44599</v>
      </c>
      <c r="I24" s="177">
        <v>152</v>
      </c>
      <c r="J24" s="65">
        <v>44435</v>
      </c>
      <c r="K24" s="177" t="s">
        <v>150</v>
      </c>
      <c r="L24" s="65">
        <v>44859</v>
      </c>
      <c r="M24" s="177" t="s">
        <v>153</v>
      </c>
      <c r="N24" s="65">
        <v>44155</v>
      </c>
      <c r="O24" s="177" t="s">
        <v>157</v>
      </c>
      <c r="P24" s="153"/>
      <c r="R24" s="153"/>
      <c r="T24" s="153"/>
      <c r="V24" s="153"/>
    </row>
    <row r="25" spans="1:26" ht="14.5" x14ac:dyDescent="0.35">
      <c r="A25" s="46"/>
      <c r="B25" s="63"/>
      <c r="C25" s="64" t="s">
        <v>23</v>
      </c>
      <c r="D25" s="65">
        <v>42072</v>
      </c>
      <c r="E25" s="177"/>
      <c r="F25" s="65">
        <v>40663</v>
      </c>
      <c r="G25" s="177"/>
      <c r="H25" s="65">
        <v>44658</v>
      </c>
      <c r="I25" s="177"/>
      <c r="J25" s="65">
        <v>44479</v>
      </c>
      <c r="K25" s="177"/>
      <c r="L25" s="65">
        <v>44883</v>
      </c>
      <c r="M25" s="177"/>
      <c r="N25" s="65">
        <v>44532</v>
      </c>
      <c r="O25" s="177"/>
    </row>
    <row r="26" spans="1:26" ht="14.5" x14ac:dyDescent="0.35">
      <c r="A26" s="46"/>
      <c r="B26" s="63"/>
      <c r="C26" s="64" t="s">
        <v>25</v>
      </c>
      <c r="D26" s="151">
        <f t="shared" ref="D26" si="1">D28-D27</f>
        <v>638</v>
      </c>
      <c r="E26" s="77"/>
      <c r="F26" s="77">
        <f>F28-F27</f>
        <v>152</v>
      </c>
      <c r="G26" s="77"/>
      <c r="H26" s="77">
        <f>H28-H27</f>
        <v>141</v>
      </c>
      <c r="I26" s="77"/>
      <c r="J26" s="77">
        <f>J28-J27</f>
        <v>209</v>
      </c>
      <c r="K26" s="77"/>
      <c r="L26" s="77">
        <f>L28-L27</f>
        <v>21</v>
      </c>
      <c r="M26" s="77"/>
      <c r="N26" s="77">
        <f>N28-N27</f>
        <v>329</v>
      </c>
      <c r="O26" s="77"/>
    </row>
    <row r="27" spans="1:26" ht="14.5" x14ac:dyDescent="0.35">
      <c r="A27" s="46"/>
      <c r="B27" s="63"/>
      <c r="C27" s="64" t="s">
        <v>22</v>
      </c>
      <c r="D27" s="65">
        <v>42191</v>
      </c>
      <c r="E27" s="177">
        <v>106</v>
      </c>
      <c r="F27" s="65">
        <v>40664</v>
      </c>
      <c r="G27" s="177">
        <v>121</v>
      </c>
      <c r="H27" s="65">
        <v>44663</v>
      </c>
      <c r="I27" s="177">
        <v>153</v>
      </c>
      <c r="J27" s="65">
        <v>43637</v>
      </c>
      <c r="K27" s="177" t="s">
        <v>151</v>
      </c>
      <c r="L27" s="65">
        <v>44734</v>
      </c>
      <c r="M27" s="177" t="s">
        <v>154</v>
      </c>
      <c r="N27" s="65">
        <v>43683</v>
      </c>
      <c r="O27" s="177">
        <v>240</v>
      </c>
      <c r="P27" s="153"/>
      <c r="R27" s="153"/>
      <c r="T27" s="153"/>
      <c r="V27" s="153"/>
      <c r="X27" s="153"/>
      <c r="Z27" s="153"/>
    </row>
    <row r="28" spans="1:26" ht="14.5" x14ac:dyDescent="0.35">
      <c r="A28" s="46"/>
      <c r="B28" s="63"/>
      <c r="C28" s="64" t="s">
        <v>23</v>
      </c>
      <c r="D28" s="65">
        <v>42829</v>
      </c>
      <c r="E28" s="177"/>
      <c r="F28" s="65">
        <v>40816</v>
      </c>
      <c r="G28" s="177"/>
      <c r="H28" s="65">
        <v>44804</v>
      </c>
      <c r="I28" s="177"/>
      <c r="J28" s="65">
        <v>43846</v>
      </c>
      <c r="K28" s="177"/>
      <c r="L28" s="65">
        <v>44755</v>
      </c>
      <c r="M28" s="177"/>
      <c r="N28" s="65">
        <v>44012</v>
      </c>
      <c r="O28" s="177"/>
    </row>
    <row r="29" spans="1:26" ht="14.5" x14ac:dyDescent="0.35">
      <c r="A29" s="46"/>
      <c r="B29" s="63"/>
      <c r="C29" s="64" t="s">
        <v>26</v>
      </c>
      <c r="D29" s="151">
        <f t="shared" ref="D29" si="2">D31-D30</f>
        <v>733</v>
      </c>
      <c r="E29" s="77"/>
      <c r="F29" s="77">
        <f>F31-F30</f>
        <v>166</v>
      </c>
      <c r="G29" s="77"/>
      <c r="H29" s="77">
        <f>H31-H30</f>
        <v>211</v>
      </c>
      <c r="I29" s="77"/>
      <c r="J29" s="77">
        <f>J31-J30</f>
        <v>107</v>
      </c>
      <c r="K29" s="77"/>
      <c r="L29" s="77">
        <f>L31-L30</f>
        <v>669</v>
      </c>
      <c r="M29" s="77"/>
      <c r="N29" s="152">
        <v>0</v>
      </c>
      <c r="O29" s="77"/>
    </row>
    <row r="30" spans="1:26" ht="15" customHeight="1" x14ac:dyDescent="0.35">
      <c r="A30" s="46"/>
      <c r="B30" s="63"/>
      <c r="C30" s="64" t="s">
        <v>22</v>
      </c>
      <c r="D30" s="65">
        <v>42830</v>
      </c>
      <c r="E30" s="177">
        <v>107</v>
      </c>
      <c r="F30" s="65">
        <v>40817</v>
      </c>
      <c r="G30" s="177">
        <v>122</v>
      </c>
      <c r="H30" s="65">
        <v>44805</v>
      </c>
      <c r="I30" s="177">
        <v>154</v>
      </c>
      <c r="J30" s="65">
        <v>43529</v>
      </c>
      <c r="K30" s="177">
        <v>190</v>
      </c>
      <c r="L30" s="65">
        <v>43800</v>
      </c>
      <c r="M30" s="177" t="s">
        <v>155</v>
      </c>
      <c r="N30" s="65">
        <v>43557</v>
      </c>
      <c r="O30" s="177">
        <v>241</v>
      </c>
      <c r="P30" s="153"/>
      <c r="R30" s="153"/>
      <c r="T30" s="153"/>
      <c r="V30" s="153"/>
      <c r="X30" s="153"/>
      <c r="Z30" s="153"/>
    </row>
    <row r="31" spans="1:26" ht="15" customHeight="1" x14ac:dyDescent="0.35">
      <c r="A31" s="46"/>
      <c r="B31" s="63"/>
      <c r="C31" s="64" t="s">
        <v>23</v>
      </c>
      <c r="D31" s="65">
        <v>43563</v>
      </c>
      <c r="E31" s="177"/>
      <c r="F31" s="65">
        <v>40983</v>
      </c>
      <c r="G31" s="177"/>
      <c r="H31" s="65">
        <v>45016</v>
      </c>
      <c r="I31" s="177"/>
      <c r="J31" s="65">
        <v>43636</v>
      </c>
      <c r="K31" s="177"/>
      <c r="L31" s="65">
        <v>44469</v>
      </c>
      <c r="M31" s="177"/>
      <c r="N31" s="65">
        <v>43647</v>
      </c>
      <c r="O31" s="177"/>
    </row>
    <row r="32" spans="1:26" ht="14.5" x14ac:dyDescent="0.35">
      <c r="A32" s="46"/>
      <c r="B32" s="63"/>
      <c r="C32" s="64" t="s">
        <v>27</v>
      </c>
      <c r="D32" s="151">
        <f t="shared" ref="D32" si="3">D34-D33</f>
        <v>913</v>
      </c>
      <c r="E32" s="77"/>
      <c r="F32" s="77">
        <f>F34-F33</f>
        <v>165</v>
      </c>
      <c r="G32" s="77"/>
      <c r="H32" s="77">
        <f>H34-H33</f>
        <v>0</v>
      </c>
      <c r="I32" s="77"/>
      <c r="J32" s="77">
        <f>J34-J33</f>
        <v>408</v>
      </c>
      <c r="K32" s="77"/>
      <c r="L32" s="77">
        <f>L34-L33</f>
        <v>231</v>
      </c>
      <c r="M32" s="77"/>
      <c r="N32" s="77">
        <f>N34-N33</f>
        <v>89</v>
      </c>
      <c r="O32" s="77"/>
    </row>
    <row r="33" spans="1:26" ht="15" customHeight="1" x14ac:dyDescent="0.35">
      <c r="A33" s="46"/>
      <c r="B33" s="63"/>
      <c r="C33" s="64" t="s">
        <v>22</v>
      </c>
      <c r="D33" s="65">
        <v>43619</v>
      </c>
      <c r="E33" s="177">
        <v>107</v>
      </c>
      <c r="F33" s="65">
        <v>40990</v>
      </c>
      <c r="G33" s="177">
        <v>123</v>
      </c>
      <c r="H33" s="65"/>
      <c r="I33" s="177"/>
      <c r="J33" s="65">
        <v>43041</v>
      </c>
      <c r="K33" s="177">
        <v>191</v>
      </c>
      <c r="L33" s="65">
        <v>43374</v>
      </c>
      <c r="M33" s="177">
        <v>219</v>
      </c>
      <c r="N33" s="65">
        <v>43388</v>
      </c>
      <c r="O33" s="177">
        <v>242</v>
      </c>
      <c r="P33" s="153"/>
      <c r="R33" s="153"/>
      <c r="T33" s="153"/>
      <c r="V33" s="153"/>
      <c r="X33" s="153"/>
      <c r="Z33" s="153"/>
    </row>
    <row r="34" spans="1:26" ht="15" customHeight="1" x14ac:dyDescent="0.35">
      <c r="A34" s="46"/>
      <c r="B34" s="63"/>
      <c r="C34" s="64" t="s">
        <v>23</v>
      </c>
      <c r="D34" s="65">
        <v>44532</v>
      </c>
      <c r="E34" s="177"/>
      <c r="F34" s="65">
        <v>41155</v>
      </c>
      <c r="G34" s="177"/>
      <c r="H34" s="65"/>
      <c r="I34" s="177"/>
      <c r="J34" s="65">
        <v>43449</v>
      </c>
      <c r="K34" s="177"/>
      <c r="L34" s="65">
        <v>43605</v>
      </c>
      <c r="M34" s="177"/>
      <c r="N34" s="65">
        <v>43477</v>
      </c>
      <c r="O34" s="177"/>
    </row>
    <row r="35" spans="1:26" ht="15" customHeight="1" x14ac:dyDescent="0.35">
      <c r="A35" s="46"/>
      <c r="B35" s="63"/>
      <c r="C35" s="64" t="s">
        <v>28</v>
      </c>
      <c r="D35" s="151">
        <f t="shared" ref="D35" si="4">D37-D36</f>
        <v>181</v>
      </c>
      <c r="E35" s="77"/>
      <c r="F35" s="77">
        <f>F37-F36</f>
        <v>360</v>
      </c>
      <c r="G35" s="77"/>
      <c r="H35" s="77">
        <f>H37-H36</f>
        <v>0</v>
      </c>
      <c r="I35" s="77"/>
      <c r="J35" s="152">
        <v>0</v>
      </c>
      <c r="K35" s="77"/>
      <c r="L35" s="77">
        <f>L37-L36</f>
        <v>138</v>
      </c>
      <c r="M35" s="77"/>
      <c r="N35" s="152">
        <v>0</v>
      </c>
      <c r="O35" s="77"/>
    </row>
    <row r="36" spans="1:26" ht="15" customHeight="1" x14ac:dyDescent="0.35">
      <c r="A36" s="46"/>
      <c r="B36" s="63"/>
      <c r="C36" s="64" t="s">
        <v>22</v>
      </c>
      <c r="D36" s="65">
        <v>44595</v>
      </c>
      <c r="E36" s="177">
        <v>107</v>
      </c>
      <c r="F36" s="65">
        <v>41156</v>
      </c>
      <c r="G36" s="177">
        <v>124</v>
      </c>
      <c r="H36" s="65"/>
      <c r="I36" s="89"/>
      <c r="J36" s="65">
        <v>42807</v>
      </c>
      <c r="K36" s="177">
        <v>192</v>
      </c>
      <c r="L36" s="65">
        <v>43198</v>
      </c>
      <c r="M36" s="185">
        <v>220</v>
      </c>
      <c r="N36" s="65">
        <v>42837</v>
      </c>
      <c r="O36" s="185">
        <v>243</v>
      </c>
      <c r="P36" s="153"/>
      <c r="R36" s="153"/>
      <c r="V36" s="153"/>
      <c r="X36" s="153"/>
      <c r="Z36" s="153"/>
    </row>
    <row r="37" spans="1:26" ht="15" customHeight="1" x14ac:dyDescent="0.35">
      <c r="A37" s="46"/>
      <c r="B37" s="63"/>
      <c r="C37" s="64" t="s">
        <v>23</v>
      </c>
      <c r="D37" s="65">
        <v>44776</v>
      </c>
      <c r="E37" s="177"/>
      <c r="F37" s="65">
        <v>41516</v>
      </c>
      <c r="G37" s="177"/>
      <c r="H37" s="65"/>
      <c r="I37" s="89"/>
      <c r="J37" s="65">
        <v>42886</v>
      </c>
      <c r="K37" s="177"/>
      <c r="L37" s="65">
        <v>43336</v>
      </c>
      <c r="M37" s="185"/>
      <c r="N37" s="65">
        <v>42896</v>
      </c>
      <c r="O37" s="185"/>
    </row>
    <row r="38" spans="1:26" ht="15" customHeight="1" x14ac:dyDescent="0.35">
      <c r="A38" s="46"/>
      <c r="B38" s="63"/>
      <c r="C38" s="64" t="s">
        <v>29</v>
      </c>
      <c r="D38" s="77">
        <f>D40-D39</f>
        <v>0</v>
      </c>
      <c r="E38" s="77"/>
      <c r="F38" s="77">
        <f>F40-F39</f>
        <v>186</v>
      </c>
      <c r="G38" s="77"/>
      <c r="H38" s="77">
        <f>H40-H39</f>
        <v>0</v>
      </c>
      <c r="I38" s="77"/>
      <c r="J38" s="77">
        <f>J40-J39</f>
        <v>784</v>
      </c>
      <c r="K38" s="77"/>
      <c r="L38" s="77">
        <f>L40-L39</f>
        <v>198</v>
      </c>
      <c r="M38" s="77"/>
      <c r="N38" s="77">
        <f>N40-N39</f>
        <v>682</v>
      </c>
      <c r="O38" s="77"/>
    </row>
    <row r="39" spans="1:26" ht="15" customHeight="1" x14ac:dyDescent="0.35">
      <c r="A39" s="46"/>
      <c r="B39" s="63"/>
      <c r="C39" s="64" t="s">
        <v>22</v>
      </c>
      <c r="D39" s="65"/>
      <c r="E39" s="177"/>
      <c r="F39" s="65">
        <v>41604</v>
      </c>
      <c r="G39" s="177">
        <v>125</v>
      </c>
      <c r="H39" s="65"/>
      <c r="I39" s="89"/>
      <c r="J39" s="65">
        <v>42010</v>
      </c>
      <c r="K39" s="177">
        <v>193</v>
      </c>
      <c r="L39" s="65">
        <v>42840</v>
      </c>
      <c r="M39" s="185">
        <v>221</v>
      </c>
      <c r="N39" s="65">
        <v>42143</v>
      </c>
      <c r="O39" s="185">
        <v>244</v>
      </c>
      <c r="P39" s="153"/>
      <c r="R39" s="153"/>
      <c r="V39" s="153"/>
      <c r="X39" s="153"/>
      <c r="Z39" s="153"/>
    </row>
    <row r="40" spans="1:26" ht="15" customHeight="1" x14ac:dyDescent="0.35">
      <c r="A40" s="46"/>
      <c r="B40" s="63"/>
      <c r="C40" s="64" t="s">
        <v>23</v>
      </c>
      <c r="D40" s="65"/>
      <c r="E40" s="177"/>
      <c r="F40" s="65">
        <v>41790</v>
      </c>
      <c r="G40" s="177"/>
      <c r="H40" s="65"/>
      <c r="I40" s="89"/>
      <c r="J40" s="65">
        <v>42794</v>
      </c>
      <c r="K40" s="177"/>
      <c r="L40" s="65">
        <v>43038</v>
      </c>
      <c r="M40" s="185"/>
      <c r="N40" s="65">
        <v>42825</v>
      </c>
      <c r="O40" s="185"/>
    </row>
    <row r="41" spans="1:26" ht="15" customHeight="1" x14ac:dyDescent="0.35">
      <c r="A41" s="46"/>
      <c r="B41" s="63"/>
      <c r="C41" s="64" t="s">
        <v>30</v>
      </c>
      <c r="D41" s="77">
        <f>D43-D42</f>
        <v>0</v>
      </c>
      <c r="E41" s="77"/>
      <c r="F41" s="77">
        <f>F43-F42</f>
        <v>365</v>
      </c>
      <c r="G41" s="77"/>
      <c r="H41" s="77">
        <f>H43-H42</f>
        <v>0</v>
      </c>
      <c r="I41" s="77"/>
      <c r="J41" s="77">
        <f>J43-J42</f>
        <v>90</v>
      </c>
      <c r="K41" s="77"/>
      <c r="L41" s="77">
        <f>L43-L42</f>
        <v>95</v>
      </c>
      <c r="M41" s="77"/>
      <c r="N41" s="77">
        <f>N43-N42</f>
        <v>663</v>
      </c>
      <c r="O41" s="77"/>
    </row>
    <row r="42" spans="1:26" ht="15" customHeight="1" x14ac:dyDescent="0.35">
      <c r="A42" s="46"/>
      <c r="B42" s="63"/>
      <c r="C42" s="64" t="s">
        <v>22</v>
      </c>
      <c r="D42" s="65"/>
      <c r="E42" s="177"/>
      <c r="F42" s="65">
        <v>42191</v>
      </c>
      <c r="G42" s="177">
        <v>126</v>
      </c>
      <c r="H42" s="65"/>
      <c r="I42" s="89"/>
      <c r="J42" s="65">
        <v>41914</v>
      </c>
      <c r="K42" s="177">
        <v>194</v>
      </c>
      <c r="L42" s="65">
        <v>42671</v>
      </c>
      <c r="M42" s="177">
        <v>222</v>
      </c>
      <c r="N42" s="65">
        <v>41470</v>
      </c>
      <c r="O42" s="177">
        <v>245</v>
      </c>
      <c r="R42" s="153"/>
      <c r="V42" s="153"/>
      <c r="X42" s="153"/>
      <c r="Z42" s="153"/>
    </row>
    <row r="43" spans="1:26" ht="15" customHeight="1" x14ac:dyDescent="0.35">
      <c r="A43" s="46"/>
      <c r="B43" s="63"/>
      <c r="C43" s="64" t="s">
        <v>23</v>
      </c>
      <c r="D43" s="65"/>
      <c r="E43" s="177"/>
      <c r="F43" s="65">
        <v>42556</v>
      </c>
      <c r="G43" s="177"/>
      <c r="H43" s="65"/>
      <c r="I43" s="89"/>
      <c r="J43" s="65">
        <v>42004</v>
      </c>
      <c r="K43" s="177"/>
      <c r="L43" s="65">
        <v>42766</v>
      </c>
      <c r="M43" s="177"/>
      <c r="N43" s="65">
        <v>42133</v>
      </c>
      <c r="O43" s="177"/>
    </row>
    <row r="44" spans="1:26" ht="15" customHeight="1" x14ac:dyDescent="0.35">
      <c r="A44" s="46"/>
      <c r="B44" s="63"/>
      <c r="C44" s="64" t="s">
        <v>31</v>
      </c>
      <c r="D44" s="77">
        <f>D46-D45</f>
        <v>0</v>
      </c>
      <c r="E44" s="77"/>
      <c r="F44" s="77">
        <f>F46-F45</f>
        <v>266</v>
      </c>
      <c r="G44" s="77"/>
      <c r="H44" s="77">
        <f>H46-H45</f>
        <v>0</v>
      </c>
      <c r="I44" s="77"/>
      <c r="J44" s="77">
        <f>J46-J45</f>
        <v>0</v>
      </c>
      <c r="K44" s="77"/>
      <c r="L44" s="77">
        <f>L46-L45</f>
        <v>0</v>
      </c>
      <c r="M44" s="77"/>
      <c r="N44" s="152">
        <v>0</v>
      </c>
      <c r="O44" s="77"/>
    </row>
    <row r="45" spans="1:26" ht="15" customHeight="1" x14ac:dyDescent="0.35">
      <c r="A45" s="46"/>
      <c r="B45" s="63"/>
      <c r="C45" s="64" t="s">
        <v>22</v>
      </c>
      <c r="D45" s="65"/>
      <c r="E45" s="177"/>
      <c r="F45" s="65">
        <v>42563</v>
      </c>
      <c r="G45" s="177">
        <v>127</v>
      </c>
      <c r="H45" s="65"/>
      <c r="I45" s="89"/>
      <c r="J45" s="89"/>
      <c r="K45" s="89"/>
      <c r="L45" s="89"/>
      <c r="M45" s="89"/>
      <c r="N45" s="65">
        <v>41297</v>
      </c>
      <c r="O45" s="177">
        <v>246</v>
      </c>
      <c r="R45" s="153"/>
    </row>
    <row r="46" spans="1:26" ht="15" customHeight="1" x14ac:dyDescent="0.35">
      <c r="A46" s="46"/>
      <c r="B46" s="63"/>
      <c r="C46" s="64" t="s">
        <v>23</v>
      </c>
      <c r="D46" s="65"/>
      <c r="E46" s="177"/>
      <c r="F46" s="65">
        <v>42829</v>
      </c>
      <c r="G46" s="177"/>
      <c r="H46" s="65"/>
      <c r="I46" s="89"/>
      <c r="J46" s="89"/>
      <c r="K46" s="89"/>
      <c r="L46" s="89"/>
      <c r="M46" s="89"/>
      <c r="N46" s="65">
        <v>41455</v>
      </c>
      <c r="O46" s="177"/>
    </row>
    <row r="47" spans="1:26" ht="15" customHeight="1" x14ac:dyDescent="0.35">
      <c r="A47" s="46"/>
      <c r="B47" s="63"/>
      <c r="C47" s="64" t="s">
        <v>39</v>
      </c>
      <c r="D47" s="77">
        <f>D49-D48</f>
        <v>0</v>
      </c>
      <c r="E47" s="77"/>
      <c r="F47" s="77">
        <f>F49-F48</f>
        <v>366</v>
      </c>
      <c r="G47" s="77"/>
      <c r="H47" s="77">
        <f>H49-H48</f>
        <v>0</v>
      </c>
      <c r="I47" s="77"/>
      <c r="J47" s="77">
        <f>J49-J48</f>
        <v>0</v>
      </c>
      <c r="K47" s="77"/>
      <c r="L47" s="77">
        <f>L49-L48</f>
        <v>0</v>
      </c>
      <c r="M47" s="77"/>
      <c r="N47" s="152">
        <v>0</v>
      </c>
      <c r="O47" s="77"/>
    </row>
    <row r="48" spans="1:26" ht="15" customHeight="1" x14ac:dyDescent="0.35">
      <c r="A48" s="46"/>
      <c r="B48" s="63"/>
      <c r="C48" s="64" t="s">
        <v>22</v>
      </c>
      <c r="D48" s="65"/>
      <c r="E48" s="177"/>
      <c r="F48" s="65">
        <v>43115</v>
      </c>
      <c r="G48" s="177">
        <v>128</v>
      </c>
      <c r="H48" s="65"/>
      <c r="I48" s="89"/>
      <c r="J48" s="89"/>
      <c r="K48" s="89"/>
      <c r="L48" s="89"/>
      <c r="M48" s="89"/>
      <c r="N48" s="65">
        <v>40928</v>
      </c>
      <c r="O48" s="177">
        <v>247</v>
      </c>
      <c r="R48" s="153"/>
    </row>
    <row r="49" spans="1:18" ht="15" customHeight="1" x14ac:dyDescent="0.35">
      <c r="A49" s="46"/>
      <c r="B49" s="63"/>
      <c r="C49" s="64" t="s">
        <v>23</v>
      </c>
      <c r="D49" s="65"/>
      <c r="E49" s="177"/>
      <c r="F49" s="65">
        <v>43481</v>
      </c>
      <c r="G49" s="177"/>
      <c r="H49" s="65"/>
      <c r="I49" s="89"/>
      <c r="J49" s="89"/>
      <c r="K49" s="89"/>
      <c r="L49" s="89"/>
      <c r="M49" s="89"/>
      <c r="N49" s="65">
        <v>41274</v>
      </c>
      <c r="O49" s="177"/>
    </row>
    <row r="50" spans="1:18" ht="15" customHeight="1" x14ac:dyDescent="0.35">
      <c r="A50" s="46"/>
      <c r="B50" s="63"/>
      <c r="C50" s="64" t="s">
        <v>81</v>
      </c>
      <c r="D50" s="77">
        <f>D52-D51</f>
        <v>0</v>
      </c>
      <c r="E50" s="77"/>
      <c r="F50" s="77">
        <f>F52-F51</f>
        <v>27</v>
      </c>
      <c r="G50" s="77"/>
      <c r="H50" s="77">
        <f>H52-H51</f>
        <v>0</v>
      </c>
      <c r="I50" s="77"/>
      <c r="J50" s="77">
        <f>J52-J51</f>
        <v>0</v>
      </c>
      <c r="K50" s="77"/>
      <c r="L50" s="77">
        <f>L52-L51</f>
        <v>0</v>
      </c>
      <c r="M50" s="77"/>
      <c r="N50" s="77">
        <f>N52-N51</f>
        <v>361</v>
      </c>
      <c r="O50" s="77"/>
    </row>
    <row r="51" spans="1:18" ht="15" customHeight="1" x14ac:dyDescent="0.35">
      <c r="A51" s="46"/>
      <c r="B51" s="63"/>
      <c r="C51" s="64" t="s">
        <v>22</v>
      </c>
      <c r="D51" s="65"/>
      <c r="E51" s="177"/>
      <c r="F51" s="65">
        <v>43541</v>
      </c>
      <c r="G51" s="177" t="s">
        <v>139</v>
      </c>
      <c r="H51" s="65"/>
      <c r="I51" s="89"/>
      <c r="J51" s="89"/>
      <c r="K51" s="89"/>
      <c r="L51" s="89"/>
      <c r="M51" s="89"/>
      <c r="N51" s="65">
        <v>40547</v>
      </c>
      <c r="O51" s="177">
        <v>248</v>
      </c>
      <c r="R51" s="153"/>
    </row>
    <row r="52" spans="1:18" ht="15" customHeight="1" x14ac:dyDescent="0.35">
      <c r="A52" s="46"/>
      <c r="B52" s="63"/>
      <c r="C52" s="64" t="s">
        <v>23</v>
      </c>
      <c r="D52" s="65"/>
      <c r="E52" s="177"/>
      <c r="F52" s="65">
        <v>43568</v>
      </c>
      <c r="G52" s="177"/>
      <c r="H52" s="65"/>
      <c r="I52" s="89"/>
      <c r="J52" s="89"/>
      <c r="K52" s="89"/>
      <c r="L52" s="89"/>
      <c r="M52" s="89"/>
      <c r="N52" s="65">
        <v>40908</v>
      </c>
      <c r="O52" s="177"/>
    </row>
    <row r="53" spans="1:18" ht="15" customHeight="1" x14ac:dyDescent="0.35">
      <c r="A53" s="46"/>
      <c r="B53" s="63"/>
      <c r="C53" s="64" t="s">
        <v>82</v>
      </c>
      <c r="D53" s="77">
        <f>D55-D54</f>
        <v>0</v>
      </c>
      <c r="E53" s="77"/>
      <c r="F53" s="77">
        <f>F55-F54</f>
        <v>183</v>
      </c>
      <c r="G53" s="77"/>
      <c r="H53" s="77">
        <f>H55-H54</f>
        <v>0</v>
      </c>
      <c r="I53" s="77"/>
      <c r="J53" s="77">
        <f>J55-J54</f>
        <v>0</v>
      </c>
      <c r="K53" s="77"/>
      <c r="L53" s="77">
        <f>L55-L54</f>
        <v>0</v>
      </c>
      <c r="M53" s="77"/>
      <c r="N53" s="77">
        <f>N55-N54</f>
        <v>91</v>
      </c>
      <c r="O53" s="77"/>
    </row>
    <row r="54" spans="1:18" ht="15" customHeight="1" x14ac:dyDescent="0.35">
      <c r="A54" s="46"/>
      <c r="B54" s="63"/>
      <c r="C54" s="64" t="s">
        <v>22</v>
      </c>
      <c r="D54" s="65"/>
      <c r="E54" s="177"/>
      <c r="F54" s="65">
        <v>43606</v>
      </c>
      <c r="G54" s="177" t="s">
        <v>140</v>
      </c>
      <c r="H54" s="89"/>
      <c r="I54" s="89"/>
      <c r="J54" s="89"/>
      <c r="K54" s="89"/>
      <c r="L54" s="89"/>
      <c r="M54" s="89"/>
      <c r="N54" s="65">
        <v>40452</v>
      </c>
      <c r="O54" s="177" t="s">
        <v>158</v>
      </c>
      <c r="R54" s="153"/>
    </row>
    <row r="55" spans="1:18" ht="15" customHeight="1" x14ac:dyDescent="0.35">
      <c r="A55" s="46"/>
      <c r="B55" s="63"/>
      <c r="C55" s="64" t="s">
        <v>23</v>
      </c>
      <c r="D55" s="65"/>
      <c r="E55" s="177"/>
      <c r="F55" s="65">
        <v>43789</v>
      </c>
      <c r="G55" s="177"/>
      <c r="H55" s="89"/>
      <c r="I55" s="89"/>
      <c r="J55" s="89"/>
      <c r="K55" s="89"/>
      <c r="L55" s="89"/>
      <c r="M55" s="89"/>
      <c r="N55" s="65">
        <v>40543</v>
      </c>
      <c r="O55" s="177"/>
    </row>
    <row r="56" spans="1:18" ht="15" customHeight="1" x14ac:dyDescent="0.35">
      <c r="A56" s="46"/>
      <c r="B56" s="63"/>
      <c r="C56" s="64" t="s">
        <v>83</v>
      </c>
      <c r="D56" s="77">
        <f>D58-D57</f>
        <v>0</v>
      </c>
      <c r="E56" s="77"/>
      <c r="F56" s="77">
        <f>F58-F57</f>
        <v>181</v>
      </c>
      <c r="G56" s="77"/>
      <c r="H56" s="77">
        <f>H58-H57</f>
        <v>0</v>
      </c>
      <c r="I56" s="77"/>
      <c r="J56" s="77">
        <f>J58-J57</f>
        <v>0</v>
      </c>
      <c r="K56" s="77"/>
      <c r="L56" s="77">
        <f>L58-L57</f>
        <v>0</v>
      </c>
      <c r="M56" s="77"/>
      <c r="N56" s="77">
        <f>N58-N57</f>
        <v>0</v>
      </c>
      <c r="O56" s="77"/>
    </row>
    <row r="57" spans="1:18" ht="15" customHeight="1" x14ac:dyDescent="0.35">
      <c r="A57" s="46"/>
      <c r="B57" s="63"/>
      <c r="C57" s="64" t="s">
        <v>22</v>
      </c>
      <c r="D57" s="65"/>
      <c r="E57" s="177"/>
      <c r="F57" s="65">
        <v>43790</v>
      </c>
      <c r="G57" s="177" t="s">
        <v>141</v>
      </c>
      <c r="H57" s="89"/>
      <c r="I57" s="89"/>
      <c r="J57" s="89"/>
      <c r="K57" s="89"/>
      <c r="L57" s="89"/>
      <c r="M57" s="89"/>
      <c r="N57" s="89"/>
      <c r="O57" s="89"/>
      <c r="R57" s="153"/>
    </row>
    <row r="58" spans="1:18" ht="15" customHeight="1" x14ac:dyDescent="0.35">
      <c r="A58" s="46"/>
      <c r="B58" s="63"/>
      <c r="C58" s="64" t="s">
        <v>23</v>
      </c>
      <c r="D58" s="65"/>
      <c r="E58" s="177"/>
      <c r="F58" s="65">
        <v>43971</v>
      </c>
      <c r="G58" s="177"/>
      <c r="H58" s="89"/>
      <c r="I58" s="89"/>
      <c r="J58" s="89"/>
      <c r="K58" s="89"/>
      <c r="L58" s="89"/>
      <c r="M58" s="89"/>
      <c r="N58" s="89"/>
      <c r="O58" s="89"/>
    </row>
    <row r="59" spans="1:18" ht="15" customHeight="1" x14ac:dyDescent="0.35">
      <c r="A59" s="46"/>
      <c r="B59" s="63"/>
      <c r="C59" s="64" t="s">
        <v>142</v>
      </c>
      <c r="D59" s="77">
        <f>D61-D60</f>
        <v>0</v>
      </c>
      <c r="E59" s="77"/>
      <c r="F59" s="77">
        <f>F61-F60</f>
        <v>91</v>
      </c>
      <c r="G59" s="77"/>
      <c r="H59" s="77">
        <f>H61-H60</f>
        <v>0</v>
      </c>
      <c r="I59" s="77"/>
      <c r="J59" s="77">
        <f>J61-J60</f>
        <v>0</v>
      </c>
      <c r="K59" s="77"/>
      <c r="L59" s="77">
        <f>L61-L60</f>
        <v>0</v>
      </c>
      <c r="M59" s="77"/>
      <c r="N59" s="77">
        <f>N61-N60</f>
        <v>0</v>
      </c>
      <c r="O59" s="77"/>
    </row>
    <row r="60" spans="1:18" ht="15" customHeight="1" x14ac:dyDescent="0.35">
      <c r="A60" s="46"/>
      <c r="B60" s="63"/>
      <c r="C60" s="64" t="s">
        <v>22</v>
      </c>
      <c r="D60" s="65"/>
      <c r="E60" s="89"/>
      <c r="F60" s="65">
        <v>43972</v>
      </c>
      <c r="G60" s="177" t="s">
        <v>145</v>
      </c>
      <c r="H60" s="89"/>
      <c r="I60" s="89"/>
      <c r="J60" s="89"/>
      <c r="K60" s="89"/>
      <c r="L60" s="89"/>
      <c r="M60" s="89"/>
      <c r="N60" s="65"/>
      <c r="O60" s="89"/>
      <c r="R60" s="153"/>
    </row>
    <row r="61" spans="1:18" ht="15" customHeight="1" x14ac:dyDescent="0.35">
      <c r="A61" s="46"/>
      <c r="B61" s="63"/>
      <c r="C61" s="64" t="s">
        <v>23</v>
      </c>
      <c r="D61" s="65"/>
      <c r="E61" s="89"/>
      <c r="F61" s="65">
        <v>44063</v>
      </c>
      <c r="G61" s="177"/>
      <c r="H61" s="89"/>
      <c r="I61" s="89"/>
      <c r="J61" s="89"/>
      <c r="K61" s="89"/>
      <c r="L61" s="89"/>
      <c r="M61" s="89"/>
      <c r="N61" s="65"/>
      <c r="O61" s="89"/>
    </row>
    <row r="62" spans="1:18" ht="15" customHeight="1" x14ac:dyDescent="0.35">
      <c r="A62" s="46"/>
      <c r="B62" s="63"/>
      <c r="C62" s="64" t="s">
        <v>143</v>
      </c>
      <c r="D62" s="77">
        <f>D64-D63</f>
        <v>0</v>
      </c>
      <c r="E62" s="77"/>
      <c r="F62" s="77">
        <f>F64-F63</f>
        <v>91</v>
      </c>
      <c r="G62" s="77"/>
      <c r="H62" s="77">
        <f>H64-H63</f>
        <v>0</v>
      </c>
      <c r="I62" s="77"/>
      <c r="J62" s="77">
        <f>J64-J63</f>
        <v>0</v>
      </c>
      <c r="K62" s="77"/>
      <c r="L62" s="77">
        <f>L64-L63</f>
        <v>0</v>
      </c>
      <c r="M62" s="77"/>
      <c r="N62" s="77">
        <f>N64-N63</f>
        <v>0</v>
      </c>
      <c r="O62" s="77"/>
    </row>
    <row r="63" spans="1:18" ht="15" customHeight="1" x14ac:dyDescent="0.35">
      <c r="A63" s="46"/>
      <c r="B63" s="63"/>
      <c r="C63" s="64" t="s">
        <v>22</v>
      </c>
      <c r="D63" s="65"/>
      <c r="E63" s="89"/>
      <c r="F63" s="65">
        <v>44064</v>
      </c>
      <c r="G63" s="177" t="s">
        <v>146</v>
      </c>
      <c r="H63" s="89"/>
      <c r="I63" s="89"/>
      <c r="J63" s="89"/>
      <c r="K63" s="89"/>
      <c r="L63" s="89"/>
      <c r="M63" s="89"/>
      <c r="N63" s="65"/>
      <c r="O63" s="89"/>
      <c r="R63" s="153"/>
    </row>
    <row r="64" spans="1:18" ht="15" customHeight="1" x14ac:dyDescent="0.35">
      <c r="A64" s="46"/>
      <c r="B64" s="63"/>
      <c r="C64" s="64" t="s">
        <v>23</v>
      </c>
      <c r="D64" s="65"/>
      <c r="E64" s="89"/>
      <c r="F64" s="65">
        <v>44155</v>
      </c>
      <c r="G64" s="177"/>
      <c r="H64" s="89"/>
      <c r="I64" s="89"/>
      <c r="J64" s="89"/>
      <c r="K64" s="89"/>
      <c r="L64" s="89"/>
      <c r="M64" s="89"/>
      <c r="N64" s="65"/>
      <c r="O64" s="89"/>
    </row>
    <row r="65" spans="1:18" ht="15" customHeight="1" x14ac:dyDescent="0.35">
      <c r="A65" s="46"/>
      <c r="B65" s="63"/>
      <c r="C65" s="64" t="s">
        <v>144</v>
      </c>
      <c r="D65" s="77">
        <f>D67-D66</f>
        <v>0</v>
      </c>
      <c r="E65" s="77"/>
      <c r="F65" s="77">
        <f>F67-F66</f>
        <v>74</v>
      </c>
      <c r="G65" s="77"/>
      <c r="H65" s="77">
        <f>H67-H66</f>
        <v>0</v>
      </c>
      <c r="I65" s="77"/>
      <c r="J65" s="77">
        <f>J67-J66</f>
        <v>0</v>
      </c>
      <c r="K65" s="77"/>
      <c r="L65" s="77">
        <f>L67-L66</f>
        <v>0</v>
      </c>
      <c r="M65" s="77"/>
      <c r="N65" s="77">
        <f>N67-N66</f>
        <v>0</v>
      </c>
      <c r="O65" s="77"/>
    </row>
    <row r="66" spans="1:18" ht="15" customHeight="1" x14ac:dyDescent="0.35">
      <c r="A66" s="46"/>
      <c r="B66" s="63"/>
      <c r="C66" s="64" t="s">
        <v>22</v>
      </c>
      <c r="D66" s="65"/>
      <c r="E66" s="89"/>
      <c r="F66" s="65">
        <v>44248</v>
      </c>
      <c r="G66" s="177" t="s">
        <v>147</v>
      </c>
      <c r="H66" s="89"/>
      <c r="I66" s="89"/>
      <c r="J66" s="89"/>
      <c r="K66" s="89"/>
      <c r="L66" s="89"/>
      <c r="M66" s="89"/>
      <c r="N66" s="65"/>
      <c r="O66" s="89"/>
      <c r="R66" s="153"/>
    </row>
    <row r="67" spans="1:18" ht="15" customHeight="1" x14ac:dyDescent="0.35">
      <c r="A67" s="46"/>
      <c r="B67" s="63"/>
      <c r="C67" s="64" t="s">
        <v>23</v>
      </c>
      <c r="D67" s="65"/>
      <c r="E67" s="89"/>
      <c r="F67" s="65">
        <v>44322</v>
      </c>
      <c r="G67" s="177"/>
      <c r="H67" s="89"/>
      <c r="I67" s="89"/>
      <c r="J67" s="89"/>
      <c r="K67" s="89"/>
      <c r="L67" s="89"/>
      <c r="M67" s="89"/>
      <c r="N67" s="65"/>
      <c r="O67" s="89"/>
    </row>
    <row r="68" spans="1:18" ht="14.5" x14ac:dyDescent="0.35">
      <c r="A68" s="46"/>
      <c r="B68" s="63"/>
      <c r="C68" s="64" t="s">
        <v>32</v>
      </c>
      <c r="D68" s="66">
        <f>D20+D23+D26+D29+D32+D35+D38+D41+D44+D47+D50+D53+D56+D59+D62+D65</f>
        <v>5011</v>
      </c>
      <c r="E68" s="66"/>
      <c r="F68" s="66">
        <f>F20+F23+F26+F29+F32+F35+F38+F41+F44+F47+F50+F53+F56+F59+F62+F65</f>
        <v>2893</v>
      </c>
      <c r="G68" s="66"/>
      <c r="H68" s="66">
        <f>H20+H23+H26+H29+H32+H35+H38+H41+H44+H47+H50+H53+H56+H59+H62+H65</f>
        <v>1204</v>
      </c>
      <c r="I68" s="66"/>
      <c r="J68" s="66">
        <f>J20+J23+J26+J29+J32+J35+J38+J41+J44+J47+J50+J53+J56+J59+J62+J65</f>
        <v>1732</v>
      </c>
      <c r="K68" s="66"/>
      <c r="L68" s="66">
        <f>L20+L23+L26+L29+L32+L35+L38+L41+L44+L47+L50+L53+L56+L59+L62+L65</f>
        <v>1352</v>
      </c>
      <c r="M68" s="66"/>
      <c r="N68" s="66">
        <f>N20+N23+N26+N29+N32+N35+N38+N41+N44+N47+N50+N53+N56+N59+N62+N65</f>
        <v>2773</v>
      </c>
      <c r="O68" s="66"/>
    </row>
    <row r="69" spans="1:18" ht="14.5" x14ac:dyDescent="0.35">
      <c r="A69" s="46"/>
      <c r="B69" s="63"/>
      <c r="C69" s="64" t="s">
        <v>33</v>
      </c>
      <c r="D69" s="66">
        <f>D68/365*12</f>
        <v>164.74520547945207</v>
      </c>
      <c r="E69" s="66"/>
      <c r="F69" s="66">
        <f>F68/365*12</f>
        <v>95.112328767123287</v>
      </c>
      <c r="G69" s="66"/>
      <c r="H69" s="66">
        <f>H68/365*12</f>
        <v>39.583561643835623</v>
      </c>
      <c r="I69" s="66"/>
      <c r="J69" s="66">
        <f>J68/365*12</f>
        <v>56.942465753424656</v>
      </c>
      <c r="K69" s="66"/>
      <c r="L69" s="66">
        <f>L68/365*12</f>
        <v>44.449315068493149</v>
      </c>
      <c r="M69" s="66"/>
      <c r="N69" s="66">
        <f>N68/365*12</f>
        <v>91.167123287671245</v>
      </c>
      <c r="O69" s="66"/>
    </row>
    <row r="70" spans="1:18" ht="14.5" x14ac:dyDescent="0.35">
      <c r="A70" s="46"/>
      <c r="B70" s="63"/>
      <c r="C70" s="64" t="s">
        <v>34</v>
      </c>
      <c r="D70" s="67">
        <f>D69/12</f>
        <v>13.728767123287673</v>
      </c>
      <c r="E70" s="68"/>
      <c r="F70" s="67">
        <f>F69/12</f>
        <v>7.9260273972602739</v>
      </c>
      <c r="G70" s="68"/>
      <c r="H70" s="67">
        <f>H69/12</f>
        <v>3.298630136986302</v>
      </c>
      <c r="I70" s="68"/>
      <c r="J70" s="67">
        <f>J69/12</f>
        <v>4.7452054794520544</v>
      </c>
      <c r="K70" s="67"/>
      <c r="L70" s="67">
        <f>L69/12</f>
        <v>3.7041095890410958</v>
      </c>
      <c r="M70" s="68"/>
      <c r="N70" s="67">
        <f>N69/12</f>
        <v>7.5972602739726041</v>
      </c>
      <c r="O70" s="68"/>
    </row>
    <row r="71" spans="1:18" ht="14.5" x14ac:dyDescent="0.35">
      <c r="A71" s="46"/>
      <c r="B71" s="69"/>
      <c r="C71" s="70" t="s">
        <v>35</v>
      </c>
      <c r="D71" s="71"/>
      <c r="E71" s="108"/>
      <c r="F71" s="71"/>
      <c r="G71" s="72"/>
      <c r="H71" s="72"/>
      <c r="I71" s="72"/>
      <c r="J71" s="72"/>
      <c r="K71" s="72"/>
      <c r="L71" s="72"/>
      <c r="M71" s="72"/>
      <c r="N71" s="72"/>
      <c r="O71" s="72"/>
    </row>
    <row r="72" spans="1:18" ht="14.5" x14ac:dyDescent="0.35">
      <c r="A72" s="46"/>
      <c r="B72" s="73"/>
      <c r="C72" s="36"/>
      <c r="D72" s="74"/>
      <c r="E72" s="106"/>
      <c r="F72" s="75"/>
      <c r="G72" s="75"/>
      <c r="H72" s="75"/>
      <c r="I72" s="75"/>
      <c r="J72" s="75"/>
      <c r="K72" s="75"/>
      <c r="L72" s="75"/>
      <c r="M72" s="75"/>
      <c r="N72" s="75"/>
      <c r="O72" s="75"/>
    </row>
    <row r="73" spans="1:18" s="107" customFormat="1" ht="38.25" customHeight="1" x14ac:dyDescent="0.25">
      <c r="A73" s="103"/>
      <c r="B73" s="104"/>
      <c r="C73" s="105" t="s">
        <v>55</v>
      </c>
      <c r="D73" s="102" t="s">
        <v>44</v>
      </c>
      <c r="E73" s="106"/>
      <c r="F73" s="102" t="s">
        <v>44</v>
      </c>
      <c r="G73" s="106"/>
      <c r="H73" s="102" t="s">
        <v>44</v>
      </c>
      <c r="I73" s="106"/>
      <c r="J73" s="102" t="s">
        <v>44</v>
      </c>
      <c r="K73" s="106"/>
      <c r="L73" s="102" t="s">
        <v>44</v>
      </c>
      <c r="M73" s="106"/>
      <c r="N73" s="102" t="s">
        <v>44</v>
      </c>
      <c r="O73" s="106"/>
    </row>
    <row r="74" spans="1:18" ht="14.5" x14ac:dyDescent="0.35">
      <c r="A74" s="46"/>
      <c r="B74" s="73"/>
      <c r="C74" s="36"/>
      <c r="D74" s="74"/>
      <c r="E74" s="106"/>
      <c r="F74" s="75"/>
      <c r="G74" s="75"/>
      <c r="H74" s="75"/>
      <c r="I74" s="75"/>
    </row>
  </sheetData>
  <mergeCells count="87">
    <mergeCell ref="O45:O46"/>
    <mergeCell ref="O48:O49"/>
    <mergeCell ref="O51:O52"/>
    <mergeCell ref="O54:O55"/>
    <mergeCell ref="G66:G67"/>
    <mergeCell ref="G60:G61"/>
    <mergeCell ref="G63:G64"/>
    <mergeCell ref="G51:G52"/>
    <mergeCell ref="G54:G55"/>
    <mergeCell ref="G57:G58"/>
    <mergeCell ref="K21:K22"/>
    <mergeCell ref="K24:K25"/>
    <mergeCell ref="K27:K28"/>
    <mergeCell ref="K33:K34"/>
    <mergeCell ref="K36:K37"/>
    <mergeCell ref="G39:G40"/>
    <mergeCell ref="G42:G43"/>
    <mergeCell ref="G45:G46"/>
    <mergeCell ref="G48:G49"/>
    <mergeCell ref="K39:K40"/>
    <mergeCell ref="K42:K43"/>
    <mergeCell ref="O42:O43"/>
    <mergeCell ref="E48:E49"/>
    <mergeCell ref="E51:E52"/>
    <mergeCell ref="E54:E55"/>
    <mergeCell ref="I21:I22"/>
    <mergeCell ref="O24:O25"/>
    <mergeCell ref="O39:O40"/>
    <mergeCell ref="M39:M40"/>
    <mergeCell ref="O36:O37"/>
    <mergeCell ref="O21:O22"/>
    <mergeCell ref="G21:G22"/>
    <mergeCell ref="G24:G25"/>
    <mergeCell ref="G27:G28"/>
    <mergeCell ref="G30:G31"/>
    <mergeCell ref="E21:E22"/>
    <mergeCell ref="G36:G37"/>
    <mergeCell ref="E57:E58"/>
    <mergeCell ref="M21:M22"/>
    <mergeCell ref="M24:M25"/>
    <mergeCell ref="M27:M28"/>
    <mergeCell ref="M30:M31"/>
    <mergeCell ref="E45:E46"/>
    <mergeCell ref="E30:E31"/>
    <mergeCell ref="E33:E34"/>
    <mergeCell ref="E24:E25"/>
    <mergeCell ref="E27:E28"/>
    <mergeCell ref="E39:E40"/>
    <mergeCell ref="M42:M43"/>
    <mergeCell ref="M33:M34"/>
    <mergeCell ref="M36:M37"/>
    <mergeCell ref="E42:E43"/>
    <mergeCell ref="E36:E37"/>
    <mergeCell ref="L10:M10"/>
    <mergeCell ref="D7:O7"/>
    <mergeCell ref="I33:I34"/>
    <mergeCell ref="I27:I28"/>
    <mergeCell ref="I30:I31"/>
    <mergeCell ref="L8:M8"/>
    <mergeCell ref="O27:O28"/>
    <mergeCell ref="O33:O34"/>
    <mergeCell ref="O30:O31"/>
    <mergeCell ref="L9:M9"/>
    <mergeCell ref="I24:I25"/>
    <mergeCell ref="G33:G34"/>
    <mergeCell ref="B8:C8"/>
    <mergeCell ref="D8:E8"/>
    <mergeCell ref="B9:C9"/>
    <mergeCell ref="B10:C10"/>
    <mergeCell ref="D10:E10"/>
    <mergeCell ref="D9:E9"/>
    <mergeCell ref="B2:O2"/>
    <mergeCell ref="K30:K31"/>
    <mergeCell ref="J9:K9"/>
    <mergeCell ref="J10:K10"/>
    <mergeCell ref="N9:O9"/>
    <mergeCell ref="N10:O10"/>
    <mergeCell ref="F8:G8"/>
    <mergeCell ref="B7:C7"/>
    <mergeCell ref="N8:O8"/>
    <mergeCell ref="J8:K8"/>
    <mergeCell ref="B3:O3"/>
    <mergeCell ref="H10:I10"/>
    <mergeCell ref="H9:I9"/>
    <mergeCell ref="H8:I8"/>
    <mergeCell ref="F9:G9"/>
    <mergeCell ref="F10:G10"/>
  </mergeCells>
  <printOptions horizontalCentered="1"/>
  <pageMargins left="0.39370078740157483" right="0.39370078740157483" top="0.39370078740157483" bottom="0.59055118110236227" header="0" footer="0"/>
  <pageSetup paperSize="256" scale="13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H4ZUARPRAJFR-49-8196</_dlc_DocId>
    <_dlc_DocIdUrl xmlns="c9af1732-5c4a-47a8-8a40-65a3d58cbfeb">
      <Url>http://portal/seccion/centro_documental/_layouts/15/DocIdRedir.aspx?ID=H4ZUARPRAJFR-49-8196</Url>
      <Description>H4ZUARPRAJFR-49-8196</Description>
    </_dlc_DocIdUrl>
  </documentManagement>
</p:properties>
</file>

<file path=customXml/itemProps1.xml><?xml version="1.0" encoding="utf-8"?>
<ds:datastoreItem xmlns:ds="http://schemas.openxmlformats.org/officeDocument/2006/customXml" ds:itemID="{EA23ADA8-97DE-42FB-91CC-AC14807CBFD0}"/>
</file>

<file path=customXml/itemProps2.xml><?xml version="1.0" encoding="utf-8"?>
<ds:datastoreItem xmlns:ds="http://schemas.openxmlformats.org/officeDocument/2006/customXml" ds:itemID="{6892D60E-3862-4650-AE82-DCEA6307B051}"/>
</file>

<file path=customXml/itemProps3.xml><?xml version="1.0" encoding="utf-8"?>
<ds:datastoreItem xmlns:ds="http://schemas.openxmlformats.org/officeDocument/2006/customXml" ds:itemID="{4DFC3258-A781-4203-ACD4-6D13B3908351}"/>
</file>

<file path=customXml/itemProps4.xml><?xml version="1.0" encoding="utf-8"?>
<ds:datastoreItem xmlns:ds="http://schemas.openxmlformats.org/officeDocument/2006/customXml" ds:itemID="{2956B329-5726-45A3-9248-AAF31FF13D2F}"/>
</file>

<file path=docProps/app.xml><?xml version="1.0" encoding="utf-8"?>
<Properties xmlns="http://schemas.openxmlformats.org/officeDocument/2006/extended-properties" xmlns:vt="http://schemas.openxmlformats.org/officeDocument/2006/docPropsVTypes">
  <Application>SIGED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Admision</vt:lpstr>
      <vt:lpstr>Evaluacion Económica</vt:lpstr>
      <vt:lpstr>Evaluacion Tecnica</vt:lpstr>
      <vt:lpstr>Puntaje total</vt:lpstr>
      <vt:lpstr>FactoresPersonal</vt:lpstr>
      <vt:lpstr>Admision!Área_de_impresión</vt:lpstr>
      <vt:lpstr>'Evaluacion Económica'!Área_de_impresión</vt:lpstr>
      <vt:lpstr>'Evaluacion Tecnica'!Área_de_impresión</vt:lpstr>
      <vt:lpstr>FactoresPersonal!Área_de_impresión</vt:lpstr>
      <vt:lpstr>'Evaluacion Tecnica'!Títulos_a_imprimir</vt:lpstr>
    </vt:vector>
  </TitlesOfParts>
  <Company>CTE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Osinergmin</cp:lastModifiedBy>
  <cp:lastPrinted>2015-08-06T19:04:25Z</cp:lastPrinted>
  <dcterms:created xsi:type="dcterms:W3CDTF">2001-03-29T16:45:02Z</dcterms:created>
  <dcterms:modified xsi:type="dcterms:W3CDTF">2023-05-03T16:15:57Z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3efe2b0f-dba4-4bfd-b784-da42964f34dc</vt:lpwstr>
  </property>
</Properties>
</file>